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595" windowHeight="65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<sst xmlns="http://schemas.openxmlformats.org/spreadsheetml/2006/main" count="196" uniqueCount="136">
  <si>
    <t>INGRESOS:</t>
  </si>
  <si>
    <t>SUBSIDIO FEDERAL</t>
  </si>
  <si>
    <t>SUBSIDIO ESTATAL</t>
  </si>
  <si>
    <t>SUBSIDIO PROMIN</t>
  </si>
  <si>
    <t>INGRESOS PROPIOS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</si>
  <si>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</si>
  <si>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</si>
  <si>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</si>
  <si>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</si>
  <si>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</si>
  <si>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RESULTADO DE EJERCICIO</t>
  </si>
  <si>
    <t>ELABORÓ</t>
  </si>
  <si>
    <t xml:space="preserve">     JUNTA DE ASISTENCIA PRIVADA DEL ESTADO DE SINALOA</t>
  </si>
  <si>
    <t xml:space="preserve">                  DEPARTAMENTO  DE  ADMINISTRACION</t>
  </si>
  <si>
    <t>ACTIVO</t>
  </si>
  <si>
    <t>CIRCULANTE</t>
  </si>
  <si>
    <t>BANCOS</t>
  </si>
  <si>
    <t>CUENTAS POR COBRAR</t>
  </si>
  <si>
    <t>FIJO</t>
  </si>
  <si>
    <t>MOBILIARIO Y EQUIPO DE OFICINA</t>
  </si>
  <si>
    <t>EQUIPO DE COMPUTO</t>
  </si>
  <si>
    <t>EQUIPO DE TRANSPORTE</t>
  </si>
  <si>
    <t>TELEFONIA DIGITAL</t>
  </si>
  <si>
    <t>EQUIPO FOTOGRAFICO</t>
  </si>
  <si>
    <t>EQUIPO DE MANTENIMIENTO</t>
  </si>
  <si>
    <t>MATERIAL DIDACTICO</t>
  </si>
  <si>
    <t>DIFERIDO</t>
  </si>
  <si>
    <t>TOTAL  ACTIVO</t>
  </si>
  <si>
    <t>PASIVO</t>
  </si>
  <si>
    <t>CUENTAS POR PAGAR</t>
  </si>
  <si>
    <t>PATRIMONIO</t>
  </si>
  <si>
    <t>RESULTADO DE EJERCICIOS ANTERIORES</t>
  </si>
  <si>
    <t>TOTAL PASIVO+ PATRIMONIO</t>
  </si>
  <si>
    <t>Secretario Ejecutivo</t>
  </si>
  <si>
    <t xml:space="preserve">          REVISÓ</t>
  </si>
  <si>
    <t xml:space="preserve">Presidente </t>
  </si>
  <si>
    <t>IMPUESTOS POR PAGAR</t>
  </si>
  <si>
    <t>CAJA CHICA</t>
  </si>
  <si>
    <t>OTROS GASTOS</t>
  </si>
  <si>
    <t>DESCRIPCIÓN</t>
  </si>
  <si>
    <t>BANCOS CUENTAS DE CHEQUES</t>
  </si>
  <si>
    <t>DEPRECIACIONES ACUMULADAS</t>
  </si>
  <si>
    <t>PAGOS ANTICIPADOS</t>
  </si>
  <si>
    <t>RESULTADOS ACUMULADOS</t>
  </si>
  <si>
    <t>RESULTADOS DE EJERCICIOS</t>
  </si>
  <si>
    <t>INGRESOS POR SUBSIDIO</t>
  </si>
  <si>
    <t>CUENTAS DE ORDEN</t>
  </si>
  <si>
    <t>CONTRACUENTAS DE ORDEN</t>
  </si>
  <si>
    <t>SALDO ANTERIOR</t>
  </si>
  <si>
    <t>MOVIMIENTOS DEL MES</t>
  </si>
  <si>
    <t xml:space="preserve">                 TOTAL DE EGRESOS</t>
  </si>
  <si>
    <t xml:space="preserve">                                AUTORIZÓ</t>
  </si>
  <si>
    <t>INTERESES GANADOS</t>
  </si>
  <si>
    <t>SALDO ACTUAL</t>
  </si>
  <si>
    <t>DEUDOR</t>
  </si>
  <si>
    <t>ACREEDOR</t>
  </si>
  <si>
    <t>BALANZA DE COMPROBACION</t>
  </si>
  <si>
    <t>RESULTADO DEL EJERCICIO</t>
  </si>
  <si>
    <t>BIENES MUEBLES E INMUEBLES</t>
  </si>
  <si>
    <t>Ing. Hector Alejandro Elizondo Macias</t>
  </si>
  <si>
    <t>CAPITAL SOCIAL</t>
  </si>
  <si>
    <t>Lic. Lydia Peinado Aguirre</t>
  </si>
  <si>
    <t>Secretaria Ejecutiva</t>
  </si>
  <si>
    <t>GASTOS DE ADMINISTRACION</t>
  </si>
  <si>
    <t>Jefe del Área Administrativa</t>
  </si>
  <si>
    <t>Lic. Cristian David Ibarra Meza</t>
  </si>
  <si>
    <t xml:space="preserve">                              DEL 1 DE JULIO AL 30 DE SEPTIEMBRE DE 2006.</t>
  </si>
  <si>
    <t>SUBSIDIO ACTIVO FIJO</t>
  </si>
  <si>
    <t>GASTOS SORTEO</t>
  </si>
  <si>
    <t>DEPRESIACIONES</t>
  </si>
  <si>
    <t>DEPRECIACION ACOMULADA DE MOB Y EQ OFIC</t>
  </si>
  <si>
    <t>DEPRECIACION ACOMULADA DE EQ DE TRAN</t>
  </si>
  <si>
    <t>DEPRECIACION ACOM DE EQ DE COMPUTO</t>
  </si>
  <si>
    <t>INGRESOS SORTEO</t>
  </si>
  <si>
    <t>APOYO ACTIVO FIJO</t>
  </si>
  <si>
    <t>DEPARTAMENTO DE ADMINISTRACIÓN</t>
  </si>
  <si>
    <t>ESTADO DE RESULTADOS</t>
  </si>
  <si>
    <t>BALANCE GENERAL</t>
  </si>
  <si>
    <t>DESCUENTO SOBRE COMPRAS</t>
  </si>
  <si>
    <t>ESTADO DE ORIGEN Y APLICACIÓN DE RECURSOS</t>
  </si>
  <si>
    <t>AUTORIZÓ</t>
  </si>
  <si>
    <t>REVISÓ</t>
  </si>
  <si>
    <t>Lic. Erika J. Ontiveros Torres</t>
  </si>
  <si>
    <t>Lic. José de Jesús González Sánchez</t>
  </si>
  <si>
    <t>DEPÓSITOS EN GARANTÍA</t>
  </si>
  <si>
    <t>Presidente</t>
  </si>
  <si>
    <t>UTILIDAD O PÉRDIDA</t>
  </si>
  <si>
    <t>SORTEO DE LA FILANTROPÍA</t>
  </si>
  <si>
    <t>GASTOS POR COMPROBAR</t>
  </si>
  <si>
    <t>ACREEDORES DIVERSOS</t>
  </si>
  <si>
    <t>ANTICIPO DE IAP SORTEO</t>
  </si>
  <si>
    <t>ORÍGENES</t>
  </si>
  <si>
    <t>ACUMULADO</t>
  </si>
  <si>
    <t>RESULTADO DEL PERIODO</t>
  </si>
  <si>
    <t>DISMINUCIÓN EN EL ACTIVO CIRCULANTE</t>
  </si>
  <si>
    <t>INVENTARIO, MERCANCIAS O ALMACEN</t>
  </si>
  <si>
    <t>DISMINUCIÓN EN EL ACTIVO FIJO</t>
  </si>
  <si>
    <t>DEPRECIACION</t>
  </si>
  <si>
    <t>Mobiliario y Equipo</t>
  </si>
  <si>
    <t>Equipo de Transporte</t>
  </si>
  <si>
    <t>Equipo de Computo</t>
  </si>
  <si>
    <t>DISMINUCIÓN EN EL ACTIVO DIFERIDO</t>
  </si>
  <si>
    <t xml:space="preserve">ANTICIPO DE IAP SORTEO </t>
  </si>
  <si>
    <t>***</t>
  </si>
  <si>
    <t>AUMENTO EN EL PASIVO CIRCULANTE</t>
  </si>
  <si>
    <t>Proveedores</t>
  </si>
  <si>
    <t>AUMENTO EN EL PATRIMONIO</t>
  </si>
  <si>
    <t>Patrimonio Municipal</t>
  </si>
  <si>
    <t>**</t>
  </si>
  <si>
    <t>TOTAL DE ORIGENES</t>
  </si>
  <si>
    <t>APLICACIONES</t>
  </si>
  <si>
    <t>AUMENTO EN EL ACTIVO CIRCULANTE</t>
  </si>
  <si>
    <t>PRESTAMO PERSONAL</t>
  </si>
  <si>
    <t>AUMENTO EN EL ACTIVO FIJO</t>
  </si>
  <si>
    <t>Mobiliario y Equipo de Oficina</t>
  </si>
  <si>
    <t>Equipo de computo</t>
  </si>
  <si>
    <t>DISMINUCIÓN EN EL PASIVO CIRCULANTE</t>
  </si>
  <si>
    <t>ANTICIPO DE IAPS DE SORTEO</t>
  </si>
  <si>
    <t>PROVEEDORES</t>
  </si>
  <si>
    <t>DISMINUCIÓN EN EL ACTIVO FIJO:</t>
  </si>
  <si>
    <t>DEPRECIACION ACUMULADA DE MOB. Y EQ OFIC.</t>
  </si>
  <si>
    <t>DEPRECIACION ACUMULADA DE EQ DE COMPUTO</t>
  </si>
  <si>
    <t>DISMINUCION EN EL PASIVO FIJO</t>
  </si>
  <si>
    <t>Documentos por Pagar  a Largo Plazo</t>
  </si>
  <si>
    <t>DISMINUCION EN EL PATRIMONIO</t>
  </si>
  <si>
    <t>Déficit</t>
  </si>
  <si>
    <t>TOTAL APLICACIONES</t>
  </si>
  <si>
    <t>DEL 01 OCTUBRE AL 31 DE DICIEMBRE DE 2016</t>
  </si>
  <si>
    <t>DEUDORES DIVERSOS</t>
  </si>
  <si>
    <t>IMPUESTOS A FAVOR</t>
  </si>
  <si>
    <t xml:space="preserve">   CAJA</t>
  </si>
  <si>
    <t xml:space="preserve">   DEUDORES DIVERSOS</t>
  </si>
  <si>
    <t xml:space="preserve">   CUENTAS POR COBRAR</t>
  </si>
  <si>
    <t xml:space="preserve">   IMPUESTOS A FAVOR</t>
  </si>
  <si>
    <t xml:space="preserve">   ACREEDORES DIVERSOS</t>
  </si>
  <si>
    <t>DEPRECIACION ACUMULADA DE EQ DE TRANSPORTE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</si>
</sst>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_);[Red]\(&quot;$&quot;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0" tint="-0.04997999966144562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E63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9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2" fontId="4" fillId="32" borderId="0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4" fontId="4" fillId="32" borderId="14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3" fontId="4" fillId="32" borderId="0" xfId="48" applyFont="1" applyFill="1" applyBorder="1" applyAlignment="1">
      <alignment/>
    </xf>
    <xf numFmtId="0" fontId="3" fillId="32" borderId="0" xfId="0" applyFont="1" applyFill="1" applyAlignment="1">
      <alignment/>
    </xf>
    <xf numFmtId="0" fontId="8" fillId="32" borderId="13" xfId="0" applyFont="1" applyFill="1" applyBorder="1" applyAlignment="1">
      <alignment/>
    </xf>
    <xf numFmtId="4" fontId="7" fillId="32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1" fillId="0" borderId="25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1" fillId="0" borderId="26" xfId="0" applyFont="1" applyFill="1" applyBorder="1" applyAlignment="1">
      <alignment horizontal="left" vertical="center" wrapText="1" indent="1"/>
    </xf>
    <xf numFmtId="0" fontId="51" fillId="0" borderId="27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/>
    </xf>
    <xf numFmtId="44" fontId="52" fillId="32" borderId="28" xfId="48" applyNumberFormat="1" applyFont="1" applyFill="1" applyBorder="1" applyAlignment="1">
      <alignment horizontal="right" vertical="center" wrapText="1"/>
    </xf>
    <xf numFmtId="44" fontId="52" fillId="32" borderId="29" xfId="48" applyNumberFormat="1" applyFont="1" applyFill="1" applyBorder="1" applyAlignment="1">
      <alignment horizontal="right" vertical="center" wrapText="1"/>
    </xf>
    <xf numFmtId="44" fontId="52" fillId="32" borderId="30" xfId="48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1" fillId="32" borderId="31" xfId="0" applyFont="1" applyFill="1" applyBorder="1" applyAlignment="1">
      <alignment horizontal="center" vertical="center" wrapText="1"/>
    </xf>
    <xf numFmtId="0" fontId="51" fillId="32" borderId="20" xfId="0" applyFont="1" applyFill="1" applyBorder="1" applyAlignment="1">
      <alignment horizontal="center" vertical="center" wrapText="1"/>
    </xf>
    <xf numFmtId="0" fontId="51" fillId="32" borderId="32" xfId="0" applyFont="1" applyFill="1" applyBorder="1" applyAlignment="1">
      <alignment horizontal="center" vertical="center" wrapText="1"/>
    </xf>
    <xf numFmtId="0" fontId="51" fillId="36" borderId="31" xfId="0" applyFont="1" applyFill="1" applyBorder="1" applyAlignment="1">
      <alignment horizontal="left" vertical="center" wrapText="1"/>
    </xf>
    <xf numFmtId="0" fontId="51" fillId="36" borderId="20" xfId="0" applyFont="1" applyFill="1" applyBorder="1" applyAlignment="1">
      <alignment horizontal="left" vertical="center" wrapText="1"/>
    </xf>
    <xf numFmtId="0" fontId="51" fillId="36" borderId="32" xfId="0" applyFont="1" applyFill="1" applyBorder="1" applyAlignment="1">
      <alignment horizontal="left" vertical="center" wrapText="1"/>
    </xf>
    <xf numFmtId="0" fontId="51" fillId="32" borderId="31" xfId="0" applyFont="1" applyFill="1" applyBorder="1" applyAlignment="1">
      <alignment horizontal="left" vertical="center" wrapText="1" indent="1"/>
    </xf>
    <xf numFmtId="0" fontId="51" fillId="32" borderId="20" xfId="0" applyFont="1" applyFill="1" applyBorder="1" applyAlignment="1">
      <alignment horizontal="left" vertical="center" wrapText="1" indent="1"/>
    </xf>
    <xf numFmtId="0" fontId="51" fillId="32" borderId="32" xfId="0" applyFont="1" applyFill="1" applyBorder="1" applyAlignment="1">
      <alignment horizontal="left" vertical="center" wrapText="1" indent="1"/>
    </xf>
    <xf numFmtId="0" fontId="51" fillId="32" borderId="33" xfId="0" applyFont="1" applyFill="1" applyBorder="1" applyAlignment="1">
      <alignment horizontal="center" vertical="center" wrapText="1"/>
    </xf>
    <xf numFmtId="0" fontId="51" fillId="32" borderId="34" xfId="0" applyFont="1" applyFill="1" applyBorder="1" applyAlignment="1">
      <alignment horizontal="center" vertical="center" wrapText="1"/>
    </xf>
    <xf numFmtId="0" fontId="51" fillId="32" borderId="35" xfId="0" applyFont="1" applyFill="1" applyBorder="1" applyAlignment="1">
      <alignment horizontal="center" vertical="center" wrapText="1"/>
    </xf>
    <xf numFmtId="0" fontId="51" fillId="32" borderId="31" xfId="0" applyFont="1" applyFill="1" applyBorder="1" applyAlignment="1">
      <alignment horizontal="left" vertical="center" wrapText="1"/>
    </xf>
    <xf numFmtId="0" fontId="51" fillId="32" borderId="20" xfId="0" applyFont="1" applyFill="1" applyBorder="1" applyAlignment="1">
      <alignment horizontal="left" vertical="center" wrapText="1"/>
    </xf>
    <xf numFmtId="0" fontId="51" fillId="32" borderId="32" xfId="0" applyFont="1" applyFill="1" applyBorder="1" applyAlignment="1">
      <alignment horizontal="left" vertical="center" wrapText="1"/>
    </xf>
    <xf numFmtId="0" fontId="51" fillId="36" borderId="36" xfId="0" applyFont="1" applyFill="1" applyBorder="1" applyAlignment="1">
      <alignment horizontal="left" vertical="center" wrapText="1"/>
    </xf>
    <xf numFmtId="0" fontId="51" fillId="36" borderId="37" xfId="0" applyFont="1" applyFill="1" applyBorder="1" applyAlignment="1">
      <alignment horizontal="left" vertical="center" wrapText="1"/>
    </xf>
    <xf numFmtId="0" fontId="51" fillId="36" borderId="28" xfId="0" applyFont="1" applyFill="1" applyBorder="1" applyAlignment="1">
      <alignment horizontal="left" vertical="center" wrapText="1"/>
    </xf>
    <xf numFmtId="0" fontId="51" fillId="36" borderId="38" xfId="0" applyFont="1" applyFill="1" applyBorder="1" applyAlignment="1">
      <alignment horizontal="left" vertical="center" wrapText="1"/>
    </xf>
    <xf numFmtId="0" fontId="51" fillId="36" borderId="39" xfId="0" applyFont="1" applyFill="1" applyBorder="1" applyAlignment="1">
      <alignment horizontal="left" vertical="center" wrapText="1"/>
    </xf>
    <xf numFmtId="0" fontId="51" fillId="36" borderId="25" xfId="0" applyFont="1" applyFill="1" applyBorder="1" applyAlignment="1">
      <alignment horizontal="left" vertical="center" wrapText="1"/>
    </xf>
    <xf numFmtId="0" fontId="51" fillId="36" borderId="40" xfId="0" applyFont="1" applyFill="1" applyBorder="1" applyAlignment="1">
      <alignment horizontal="left" vertical="center" wrapText="1"/>
    </xf>
    <xf numFmtId="0" fontId="51" fillId="36" borderId="24" xfId="0" applyFont="1" applyFill="1" applyBorder="1" applyAlignment="1">
      <alignment horizontal="left" vertical="center" wrapText="1"/>
    </xf>
    <xf numFmtId="0" fontId="51" fillId="36" borderId="41" xfId="0" applyFont="1" applyFill="1" applyBorder="1" applyAlignment="1">
      <alignment horizontal="left" vertical="center" wrapText="1"/>
    </xf>
    <xf numFmtId="0" fontId="51" fillId="36" borderId="36" xfId="0" applyFont="1" applyFill="1" applyBorder="1" applyAlignment="1">
      <alignment vertical="center" wrapText="1"/>
    </xf>
    <xf numFmtId="0" fontId="51" fillId="36" borderId="37" xfId="0" applyFont="1" applyFill="1" applyBorder="1" applyAlignment="1">
      <alignment vertical="center" wrapText="1"/>
    </xf>
    <xf numFmtId="0" fontId="51" fillId="36" borderId="28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3" fillId="33" borderId="42" xfId="0" applyFont="1" applyFill="1" applyBorder="1" applyAlignment="1">
      <alignment horizontal="left" vertical="center" wrapText="1"/>
    </xf>
    <xf numFmtId="0" fontId="53" fillId="33" borderId="43" xfId="0" applyFont="1" applyFill="1" applyBorder="1" applyAlignment="1">
      <alignment horizontal="left" vertical="center" wrapText="1"/>
    </xf>
    <xf numFmtId="0" fontId="53" fillId="33" borderId="44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/>
    </xf>
    <xf numFmtId="44" fontId="51" fillId="0" borderId="45" xfId="48" applyNumberFormat="1" applyFont="1" applyFill="1" applyBorder="1" applyAlignment="1">
      <alignment horizontal="right" vertical="center" wrapText="1"/>
    </xf>
    <xf numFmtId="0" fontId="4" fillId="32" borderId="36" xfId="0" applyFont="1" applyFill="1" applyBorder="1" applyAlignment="1">
      <alignment horizontal="left" vertical="center" wrapText="1"/>
    </xf>
    <xf numFmtId="0" fontId="4" fillId="32" borderId="37" xfId="0" applyFont="1" applyFill="1" applyBorder="1" applyAlignment="1">
      <alignment horizontal="left" vertical="center" wrapText="1"/>
    </xf>
    <xf numFmtId="0" fontId="4" fillId="32" borderId="28" xfId="0" applyFont="1" applyFill="1" applyBorder="1" applyAlignment="1">
      <alignment horizontal="left" vertical="center" wrapText="1"/>
    </xf>
    <xf numFmtId="0" fontId="4" fillId="32" borderId="31" xfId="0" applyFont="1" applyFill="1" applyBorder="1" applyAlignment="1">
      <alignment horizontal="left" vertical="center" wrapText="1" indent="1"/>
    </xf>
    <xf numFmtId="0" fontId="4" fillId="32" borderId="20" xfId="0" applyFont="1" applyFill="1" applyBorder="1" applyAlignment="1">
      <alignment horizontal="left" vertical="center" wrapText="1" indent="1"/>
    </xf>
    <xf numFmtId="0" fontId="4" fillId="32" borderId="32" xfId="0" applyFont="1" applyFill="1" applyBorder="1" applyAlignment="1">
      <alignment horizontal="left" vertical="center" wrapText="1" indent="1"/>
    </xf>
    <xf numFmtId="0" fontId="4" fillId="32" borderId="36" xfId="0" applyFont="1" applyFill="1" applyBorder="1" applyAlignment="1">
      <alignment vertical="center" wrapText="1"/>
    </xf>
    <xf numFmtId="0" fontId="4" fillId="32" borderId="37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vertical="center" wrapText="1"/>
    </xf>
    <xf numFmtId="4" fontId="4" fillId="36" borderId="0" xfId="0" applyNumberFormat="1" applyFont="1" applyFill="1" applyBorder="1" applyAlignment="1">
      <alignment/>
    </xf>
    <xf numFmtId="44" fontId="51" fillId="36" borderId="30" xfId="48" applyNumberFormat="1" applyFont="1" applyFill="1" applyBorder="1" applyAlignment="1">
      <alignment horizontal="right" vertical="center" wrapText="1"/>
    </xf>
    <xf numFmtId="44" fontId="51" fillId="36" borderId="28" xfId="48" applyNumberFormat="1" applyFont="1" applyFill="1" applyBorder="1" applyAlignment="1">
      <alignment horizontal="right" vertical="center" wrapText="1"/>
    </xf>
    <xf numFmtId="44" fontId="52" fillId="36" borderId="28" xfId="48" applyNumberFormat="1" applyFont="1" applyFill="1" applyBorder="1" applyAlignment="1">
      <alignment horizontal="right" vertical="center" wrapText="1"/>
    </xf>
    <xf numFmtId="0" fontId="51" fillId="36" borderId="31" xfId="0" applyFont="1" applyFill="1" applyBorder="1" applyAlignment="1">
      <alignment horizontal="left" vertical="center" wrapText="1" indent="1"/>
    </xf>
    <xf numFmtId="0" fontId="51" fillId="36" borderId="20" xfId="0" applyFont="1" applyFill="1" applyBorder="1" applyAlignment="1">
      <alignment horizontal="left" vertical="center" wrapText="1" indent="1"/>
    </xf>
    <xf numFmtId="0" fontId="51" fillId="36" borderId="32" xfId="0" applyFont="1" applyFill="1" applyBorder="1" applyAlignment="1">
      <alignment horizontal="left" vertical="center" wrapText="1" indent="1"/>
    </xf>
    <xf numFmtId="0" fontId="4" fillId="32" borderId="36" xfId="0" applyFont="1" applyFill="1" applyBorder="1" applyAlignment="1">
      <alignment horizontal="left" vertical="center"/>
    </xf>
    <xf numFmtId="0" fontId="4" fillId="32" borderId="37" xfId="0" applyFont="1" applyFill="1" applyBorder="1" applyAlignment="1">
      <alignment horizontal="left" vertical="center"/>
    </xf>
    <xf numFmtId="0" fontId="4" fillId="32" borderId="28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43" fontId="52" fillId="32" borderId="20" xfId="48" applyFont="1" applyFill="1" applyBorder="1" applyAlignment="1">
      <alignment horizontal="right" vertical="center" wrapText="1"/>
    </xf>
    <xf numFmtId="44" fontId="52" fillId="36" borderId="30" xfId="48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stian\Dropbox\JUNTA%20DE%20ASISTENCIA%20PRIVADA\JUNTA%20SISTEMA\Contabilidad\INFORMES\ESTADO%20DE%20CAMBIOS%20EN%20LA%20SITUACION%20FINANCIERA%20IV%20TRIM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4">
          <cell r="T54">
            <v>8372.71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65"/>
  <sheetViews>
    <sheetView tabSelected="1" zoomScalePageLayoutView="0" workbookViewId="0" topLeftCell="A136">
      <selection activeCell="G148" sqref="G148"/>
    </sheetView>
  </sheetViews>
  <sheetFormatPr defaultColWidth="11.421875" defaultRowHeight="12.75"/>
  <cols>
    <col min="1" max="1" width="11.421875" style="31" customWidth="1"/>
    <col min="2" max="2" width="27.28125" style="31" customWidth="1"/>
    <col min="3" max="3" width="16.421875" style="31" customWidth="1"/>
    <col min="4" max="4" width="15.140625" style="31" customWidth="1"/>
    <col min="5" max="5" width="10.7109375" style="31" customWidth="1"/>
    <col min="6" max="6" width="11.7109375" style="31" customWidth="1"/>
    <col min="7" max="7" width="15.140625" style="31" customWidth="1"/>
    <col min="8" max="8" width="14.7109375" style="31" customWidth="1"/>
    <col min="9" max="10" width="11.421875" style="31" hidden="1" customWidth="1"/>
    <col min="11" max="11" width="18.421875" style="31" customWidth="1"/>
  </cols>
  <sheetData>
    <row r="4" spans="3:8" ht="12.75">
      <c r="C4" s="148" t="s">
        <v>12</v>
      </c>
      <c r="D4" s="148"/>
      <c r="E4" s="148"/>
      <c r="F4" s="148"/>
      <c r="G4" s="148"/>
      <c r="H4" s="32"/>
    </row>
    <row r="5" spans="3:7" ht="12.75">
      <c r="C5" s="135" t="s">
        <v>75</v>
      </c>
      <c r="D5" s="135"/>
      <c r="E5" s="135"/>
      <c r="F5" s="135"/>
      <c r="G5" s="135"/>
    </row>
    <row r="6" spans="3:9" ht="12.75">
      <c r="C6" s="135" t="s">
        <v>76</v>
      </c>
      <c r="D6" s="135"/>
      <c r="E6" s="135"/>
      <c r="F6" s="135"/>
      <c r="G6" s="135"/>
      <c r="H6" s="33"/>
      <c r="I6" s="33"/>
    </row>
    <row r="7" spans="3:9" ht="12.75">
      <c r="C7" s="142" t="s">
        <v>127</v>
      </c>
      <c r="D7" s="142"/>
      <c r="E7" s="142"/>
      <c r="F7" s="142"/>
      <c r="G7" s="142"/>
      <c r="H7" s="34"/>
      <c r="I7" s="33"/>
    </row>
    <row r="11" spans="1:11" ht="12.7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2.75">
      <c r="A13" s="8" t="s">
        <v>1</v>
      </c>
      <c r="B13" s="9"/>
      <c r="C13" s="9"/>
      <c r="D13" s="9"/>
      <c r="E13" s="9"/>
      <c r="F13" s="9"/>
      <c r="G13" s="9"/>
      <c r="H13" s="10">
        <v>0</v>
      </c>
      <c r="I13" s="9"/>
      <c r="J13" s="9"/>
      <c r="K13" s="11"/>
    </row>
    <row r="14" spans="1:11" ht="12.75">
      <c r="A14" s="8" t="s">
        <v>2</v>
      </c>
      <c r="B14" s="9"/>
      <c r="C14" s="9"/>
      <c r="D14" s="9"/>
      <c r="E14" s="9"/>
      <c r="F14" s="9"/>
      <c r="G14" s="9"/>
      <c r="H14" s="12">
        <f>4771222</f>
        <v>4771222</v>
      </c>
      <c r="I14" s="9"/>
      <c r="J14" s="9"/>
      <c r="K14" s="11"/>
    </row>
    <row r="15" spans="1:11" ht="12.75">
      <c r="A15" s="8" t="s">
        <v>3</v>
      </c>
      <c r="B15" s="9"/>
      <c r="C15" s="9"/>
      <c r="D15" s="9"/>
      <c r="E15" s="9"/>
      <c r="F15" s="9"/>
      <c r="G15" s="9"/>
      <c r="H15" s="10">
        <v>0</v>
      </c>
      <c r="I15" s="9"/>
      <c r="J15" s="9"/>
      <c r="K15" s="11"/>
    </row>
    <row r="16" spans="1:11" ht="12.75">
      <c r="A16" s="8" t="s">
        <v>4</v>
      </c>
      <c r="B16" s="9"/>
      <c r="C16" s="9"/>
      <c r="D16" s="9"/>
      <c r="E16" s="9"/>
      <c r="F16" s="9"/>
      <c r="G16" s="9"/>
      <c r="H16" s="78">
        <f>2088948.45</f>
        <v>2088948.45</v>
      </c>
      <c r="I16" s="9"/>
      <c r="J16" s="9"/>
      <c r="K16" s="11"/>
    </row>
    <row r="17" spans="1:11" ht="12.75">
      <c r="A17" s="8" t="s">
        <v>73</v>
      </c>
      <c r="B17" s="9"/>
      <c r="C17" s="9"/>
      <c r="D17" s="9"/>
      <c r="E17" s="9"/>
      <c r="F17" s="9"/>
      <c r="G17" s="9"/>
      <c r="H17" s="78">
        <f>11360816.92</f>
        <v>11360816.92</v>
      </c>
      <c r="I17" s="9"/>
      <c r="J17" s="9"/>
      <c r="K17" s="11"/>
    </row>
    <row r="18" spans="1:12" ht="12.75">
      <c r="A18" s="8" t="s">
        <v>52</v>
      </c>
      <c r="B18" s="9"/>
      <c r="C18" s="9"/>
      <c r="D18" s="9"/>
      <c r="E18" s="9"/>
      <c r="F18" s="9"/>
      <c r="G18" s="9"/>
      <c r="H18" s="78">
        <f>310.49+13521.91+46325.77</f>
        <v>60158.17</v>
      </c>
      <c r="I18" s="9"/>
      <c r="J18" s="9"/>
      <c r="K18" s="11"/>
      <c r="L18" s="82"/>
    </row>
    <row r="19" spans="1:11" ht="12.75">
      <c r="A19" s="8" t="s">
        <v>67</v>
      </c>
      <c r="B19" s="9"/>
      <c r="C19" s="9"/>
      <c r="D19" s="9"/>
      <c r="E19" s="9"/>
      <c r="F19" s="9"/>
      <c r="G19" s="9"/>
      <c r="H19" s="10">
        <v>0</v>
      </c>
      <c r="I19" s="9"/>
      <c r="J19" s="9"/>
      <c r="K19" s="11"/>
    </row>
    <row r="20" spans="1:13" ht="12.75">
      <c r="A20" s="13" t="s"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5">
        <f>H13+H14+H15+H16+H17+H18+H19</f>
        <v>18281145.540000003</v>
      </c>
      <c r="M20" s="1"/>
    </row>
    <row r="21" spans="1:11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ht="12.75">
      <c r="A23" s="16" t="s">
        <v>6</v>
      </c>
      <c r="B23" s="17"/>
      <c r="C23" s="17"/>
      <c r="D23" s="17"/>
      <c r="E23" s="17"/>
      <c r="F23" s="17"/>
      <c r="G23" s="17"/>
      <c r="H23" s="17"/>
      <c r="I23" s="17"/>
      <c r="J23" s="17"/>
      <c r="K23" s="18"/>
    </row>
    <row r="24" spans="1:11" ht="12.75">
      <c r="A24" s="8" t="s">
        <v>7</v>
      </c>
      <c r="B24" s="9"/>
      <c r="C24" s="9"/>
      <c r="D24" s="9"/>
      <c r="E24" s="9"/>
      <c r="F24" s="9"/>
      <c r="G24" s="9"/>
      <c r="H24" s="12">
        <f>3084907.34</f>
        <v>3084907.34</v>
      </c>
      <c r="I24" s="9"/>
      <c r="J24" s="9"/>
      <c r="K24" s="11"/>
    </row>
    <row r="25" spans="1:11" ht="12.75">
      <c r="A25" s="8" t="s">
        <v>8</v>
      </c>
      <c r="B25" s="9"/>
      <c r="C25" s="9"/>
      <c r="D25" s="9"/>
      <c r="E25" s="9"/>
      <c r="F25" s="9"/>
      <c r="G25" s="9"/>
      <c r="H25" s="12">
        <f>1449892.58</f>
        <v>1449892.58</v>
      </c>
      <c r="I25" s="9"/>
      <c r="J25" s="9"/>
      <c r="K25" s="11"/>
    </row>
    <row r="26" spans="1:11" ht="12.75">
      <c r="A26" s="8" t="s">
        <v>9</v>
      </c>
      <c r="B26" s="9"/>
      <c r="C26" s="9"/>
      <c r="D26" s="9"/>
      <c r="E26" s="9"/>
      <c r="F26" s="9"/>
      <c r="G26" s="9"/>
      <c r="H26" s="12">
        <f>352186.62</f>
        <v>352186.62</v>
      </c>
      <c r="I26" s="9"/>
      <c r="J26" s="9"/>
      <c r="K26" s="11"/>
    </row>
    <row r="27" spans="1:11" ht="12.75">
      <c r="A27" s="8" t="s">
        <v>63</v>
      </c>
      <c r="B27" s="9"/>
      <c r="C27" s="9"/>
      <c r="D27" s="9"/>
      <c r="E27" s="9"/>
      <c r="F27" s="9"/>
      <c r="G27" s="9"/>
      <c r="H27" s="12">
        <f>1853875.64</f>
        <v>1853875.64</v>
      </c>
      <c r="I27" s="9"/>
      <c r="J27" s="9"/>
      <c r="K27" s="11"/>
    </row>
    <row r="28" spans="1:11" ht="12.75">
      <c r="A28" s="8" t="s">
        <v>68</v>
      </c>
      <c r="B28" s="9"/>
      <c r="C28" s="9"/>
      <c r="D28" s="9"/>
      <c r="E28" s="9"/>
      <c r="F28" s="9"/>
      <c r="G28" s="9"/>
      <c r="H28" s="12">
        <f>5221431.89</f>
        <v>5221431.89</v>
      </c>
      <c r="I28" s="9"/>
      <c r="J28" s="9"/>
      <c r="K28" s="11"/>
    </row>
    <row r="29" spans="1:11" ht="12.75">
      <c r="A29" s="8" t="s">
        <v>69</v>
      </c>
      <c r="B29" s="9"/>
      <c r="C29" s="9"/>
      <c r="D29" s="9"/>
      <c r="E29" s="9"/>
      <c r="F29" s="9"/>
      <c r="G29" s="9"/>
      <c r="H29" s="12">
        <f>98226.93</f>
        <v>98226.93</v>
      </c>
      <c r="I29" s="9"/>
      <c r="J29" s="9"/>
      <c r="K29" s="11"/>
    </row>
    <row r="30" spans="1:11" ht="12.75">
      <c r="A30" s="8" t="s">
        <v>58</v>
      </c>
      <c r="B30" s="9"/>
      <c r="C30" s="9"/>
      <c r="D30" s="9"/>
      <c r="E30" s="9"/>
      <c r="F30" s="9"/>
      <c r="G30" s="9"/>
      <c r="H30" s="12">
        <v>0</v>
      </c>
      <c r="I30" s="9"/>
      <c r="J30" s="9"/>
      <c r="K30" s="11"/>
    </row>
    <row r="31" spans="1:11" ht="12.75">
      <c r="A31" s="8" t="s">
        <v>78</v>
      </c>
      <c r="B31" s="9"/>
      <c r="C31" s="9"/>
      <c r="D31" s="9"/>
      <c r="E31" s="9"/>
      <c r="F31" s="9"/>
      <c r="G31" s="9"/>
      <c r="H31" s="12">
        <v>0</v>
      </c>
      <c r="I31" s="9"/>
      <c r="J31" s="9"/>
      <c r="K31" s="11"/>
    </row>
    <row r="32" spans="1:11" ht="12.75">
      <c r="A32" s="8" t="s">
        <v>38</v>
      </c>
      <c r="B32" s="9"/>
      <c r="C32" s="9"/>
      <c r="D32" s="9"/>
      <c r="E32" s="9"/>
      <c r="F32" s="9"/>
      <c r="G32" s="9"/>
      <c r="H32" s="12">
        <v>2463.05</v>
      </c>
      <c r="I32" s="9"/>
      <c r="J32" s="9"/>
      <c r="K32" s="11"/>
    </row>
    <row r="33" spans="1:11" ht="12.75">
      <c r="A33" s="8" t="s">
        <v>87</v>
      </c>
      <c r="B33" s="9"/>
      <c r="C33" s="9"/>
      <c r="D33" s="9"/>
      <c r="E33" s="9"/>
      <c r="F33" s="9"/>
      <c r="G33" s="9"/>
      <c r="H33" s="12">
        <f>8873.09</f>
        <v>8873.09</v>
      </c>
      <c r="I33" s="9"/>
      <c r="J33" s="9"/>
      <c r="K33" s="11"/>
    </row>
    <row r="34" spans="1:13" ht="12.75">
      <c r="A34" s="19" t="s">
        <v>50</v>
      </c>
      <c r="B34" s="20"/>
      <c r="C34" s="20"/>
      <c r="D34" s="21"/>
      <c r="E34" s="21"/>
      <c r="F34" s="21"/>
      <c r="G34" s="21"/>
      <c r="H34" s="22"/>
      <c r="I34" s="21"/>
      <c r="J34" s="21"/>
      <c r="K34" s="15">
        <f>H24+H25+H26+H27+H28+H29+H30-H31+H32+H33</f>
        <v>12071857.14</v>
      </c>
      <c r="M34" s="1"/>
    </row>
    <row r="35" spans="1:11" ht="13.5" thickBot="1">
      <c r="A35" s="5"/>
      <c r="B35" s="6"/>
      <c r="C35" s="6"/>
      <c r="D35" s="6"/>
      <c r="E35" s="6"/>
      <c r="F35" s="6"/>
      <c r="G35" s="6"/>
      <c r="H35" s="6"/>
      <c r="I35" s="6"/>
      <c r="J35" s="6"/>
      <c r="K35" s="23"/>
    </row>
    <row r="36" spans="1:11" ht="13.5" thickTop="1">
      <c r="A36" s="24" t="s">
        <v>10</v>
      </c>
      <c r="B36" s="25"/>
      <c r="C36" s="25"/>
      <c r="D36" s="21"/>
      <c r="E36" s="21"/>
      <c r="F36" s="21"/>
      <c r="G36" s="21"/>
      <c r="H36" s="26"/>
      <c r="I36" s="21"/>
      <c r="J36" s="21"/>
      <c r="K36" s="27">
        <f>+K20-K34</f>
        <v>6209288.400000002</v>
      </c>
    </row>
    <row r="37" spans="1:11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7"/>
    </row>
    <row r="38" spans="1:11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141"/>
      <c r="B40" s="138"/>
      <c r="C40" s="138"/>
      <c r="D40" s="138"/>
      <c r="E40" s="138"/>
      <c r="F40" s="138"/>
      <c r="G40" s="138"/>
      <c r="H40" s="138"/>
      <c r="I40" s="138"/>
      <c r="J40" s="138"/>
      <c r="K40" s="139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7"/>
    </row>
    <row r="42" spans="1:11" ht="12.75">
      <c r="A42" s="131" t="s">
        <v>11</v>
      </c>
      <c r="B42" s="132"/>
      <c r="C42" s="132"/>
      <c r="D42" s="132" t="s">
        <v>81</v>
      </c>
      <c r="E42" s="132"/>
      <c r="F42" s="132"/>
      <c r="G42" s="132" t="s">
        <v>80</v>
      </c>
      <c r="H42" s="132"/>
      <c r="I42" s="132"/>
      <c r="J42" s="132"/>
      <c r="K42" s="140"/>
    </row>
    <row r="43" spans="1:11" ht="12.75">
      <c r="A43" s="131" t="s">
        <v>82</v>
      </c>
      <c r="B43" s="132"/>
      <c r="C43" s="132"/>
      <c r="D43" s="132" t="s">
        <v>61</v>
      </c>
      <c r="E43" s="132"/>
      <c r="F43" s="132"/>
      <c r="G43" s="132" t="s">
        <v>83</v>
      </c>
      <c r="H43" s="132"/>
      <c r="I43" s="132"/>
      <c r="J43" s="132"/>
      <c r="K43" s="140"/>
    </row>
    <row r="44" spans="1:11" ht="12.75">
      <c r="A44" s="133" t="s">
        <v>64</v>
      </c>
      <c r="B44" s="134"/>
      <c r="C44" s="134"/>
      <c r="D44" s="134" t="s">
        <v>62</v>
      </c>
      <c r="E44" s="134"/>
      <c r="F44" s="134"/>
      <c r="G44" s="134" t="s">
        <v>85</v>
      </c>
      <c r="H44" s="134"/>
      <c r="I44" s="134"/>
      <c r="J44" s="134"/>
      <c r="K44" s="137"/>
    </row>
    <row r="52" spans="3:8" ht="12.75">
      <c r="C52" s="32" t="s">
        <v>12</v>
      </c>
      <c r="D52" s="32"/>
      <c r="E52" s="32"/>
      <c r="F52" s="32"/>
      <c r="G52" s="32"/>
      <c r="H52" s="32"/>
    </row>
    <row r="53" spans="3:7" ht="12.75">
      <c r="C53" s="135" t="s">
        <v>75</v>
      </c>
      <c r="D53" s="135"/>
      <c r="E53" s="135"/>
      <c r="F53" s="135"/>
      <c r="G53" s="135"/>
    </row>
    <row r="54" spans="3:8" ht="12.75">
      <c r="C54" s="135" t="s">
        <v>77</v>
      </c>
      <c r="D54" s="135"/>
      <c r="E54" s="135"/>
      <c r="F54" s="135"/>
      <c r="G54" s="135"/>
      <c r="H54" s="33"/>
    </row>
    <row r="55" spans="3:8" ht="12.75">
      <c r="C55" s="142" t="str">
        <f>C7</f>
        <v>DEL 01 OCTUBRE AL 31 DE DICIEMBRE DE 2016</v>
      </c>
      <c r="D55" s="142"/>
      <c r="E55" s="142"/>
      <c r="F55" s="142"/>
      <c r="G55" s="142"/>
      <c r="H55" s="31">
        <f>1088.17+3319.92+14952.27</f>
        <v>19360.36</v>
      </c>
    </row>
    <row r="57" ht="12.75">
      <c r="C57" s="88"/>
    </row>
    <row r="58" spans="1:11" ht="12.75">
      <c r="A58" s="41"/>
      <c r="B58" s="102"/>
      <c r="C58" s="102"/>
      <c r="D58" s="42"/>
      <c r="E58" s="41"/>
      <c r="F58" s="42"/>
      <c r="G58" s="42"/>
      <c r="H58" s="42"/>
      <c r="I58" s="42"/>
      <c r="J58" s="42"/>
      <c r="K58" s="43"/>
    </row>
    <row r="59" spans="1:11" ht="12.75">
      <c r="A59" s="67" t="s">
        <v>14</v>
      </c>
      <c r="B59" s="68"/>
      <c r="C59" s="68"/>
      <c r="D59" s="68"/>
      <c r="E59" s="67" t="s">
        <v>28</v>
      </c>
      <c r="F59" s="68"/>
      <c r="G59" s="68"/>
      <c r="H59" s="68"/>
      <c r="I59" s="68"/>
      <c r="J59" s="68"/>
      <c r="K59" s="69"/>
    </row>
    <row r="60" spans="1:11" ht="12.75">
      <c r="A60" s="35"/>
      <c r="B60" s="36"/>
      <c r="C60" s="36"/>
      <c r="D60" s="36"/>
      <c r="E60" s="35"/>
      <c r="F60" s="36"/>
      <c r="G60" s="36"/>
      <c r="H60" s="36"/>
      <c r="I60" s="36"/>
      <c r="J60" s="36"/>
      <c r="K60" s="37"/>
    </row>
    <row r="61" spans="1:11" ht="12.75">
      <c r="A61" s="70" t="s">
        <v>15</v>
      </c>
      <c r="B61" s="14"/>
      <c r="C61" s="14"/>
      <c r="D61" s="71">
        <f>C62+C63+C64+C65</f>
        <v>3537863.53</v>
      </c>
      <c r="E61" s="70" t="s">
        <v>15</v>
      </c>
      <c r="F61" s="14"/>
      <c r="G61" s="14"/>
      <c r="H61" s="72"/>
      <c r="I61" s="72"/>
      <c r="J61" s="72"/>
      <c r="K61" s="73">
        <f>H62+H63+H64</f>
        <v>24840</v>
      </c>
    </row>
    <row r="62" spans="1:11" ht="12.75">
      <c r="A62" s="8" t="s">
        <v>16</v>
      </c>
      <c r="B62" s="9"/>
      <c r="C62" s="12">
        <f>3518503.17</f>
        <v>3518503.17</v>
      </c>
      <c r="D62" s="9"/>
      <c r="E62" s="8" t="s">
        <v>36</v>
      </c>
      <c r="F62" s="9"/>
      <c r="G62" s="9"/>
      <c r="H62" s="12">
        <f>4840</f>
        <v>4840</v>
      </c>
      <c r="I62" s="12"/>
      <c r="J62" s="12"/>
      <c r="K62" s="74"/>
    </row>
    <row r="63" spans="1:11" ht="12.75">
      <c r="A63" s="8" t="s">
        <v>128</v>
      </c>
      <c r="B63" s="9"/>
      <c r="C63" s="12">
        <f>19360.36</f>
        <v>19360.36</v>
      </c>
      <c r="D63" s="9"/>
      <c r="E63" s="8" t="s">
        <v>90</v>
      </c>
      <c r="F63" s="9"/>
      <c r="G63" s="9"/>
      <c r="H63" s="12">
        <f>20000</f>
        <v>20000</v>
      </c>
      <c r="I63" s="12"/>
      <c r="J63" s="12"/>
      <c r="K63" s="74"/>
    </row>
    <row r="64" spans="1:11" ht="12.75">
      <c r="A64" s="8"/>
      <c r="B64" s="9"/>
      <c r="C64" s="78"/>
      <c r="D64" s="9"/>
      <c r="E64" s="8"/>
      <c r="F64" s="9"/>
      <c r="G64" s="9"/>
      <c r="H64" s="12"/>
      <c r="I64" s="12"/>
      <c r="J64" s="12"/>
      <c r="K64" s="81"/>
    </row>
    <row r="65" spans="1:11" ht="12.75">
      <c r="A65" s="8"/>
      <c r="B65" s="9"/>
      <c r="C65" s="78"/>
      <c r="D65" s="9"/>
      <c r="E65" s="8"/>
      <c r="F65" s="9"/>
      <c r="G65" s="9"/>
      <c r="H65" s="12"/>
      <c r="I65" s="12"/>
      <c r="J65" s="12"/>
      <c r="K65" s="74"/>
    </row>
    <row r="66" spans="1:11" ht="12.75">
      <c r="A66" s="79"/>
      <c r="B66" s="79"/>
      <c r="C66" s="79"/>
      <c r="D66" s="9"/>
      <c r="E66" s="80" t="s">
        <v>18</v>
      </c>
      <c r="F66" s="9"/>
      <c r="G66" s="9"/>
      <c r="H66" s="12"/>
      <c r="I66" s="12"/>
      <c r="J66" s="12"/>
      <c r="K66" s="74"/>
    </row>
    <row r="67" spans="1:11" ht="12.75">
      <c r="A67" s="79"/>
      <c r="B67" s="79"/>
      <c r="C67" s="79"/>
      <c r="D67" s="9"/>
      <c r="E67" s="8"/>
      <c r="F67" s="9"/>
      <c r="G67" s="9"/>
      <c r="H67" s="12"/>
      <c r="I67" s="12"/>
      <c r="J67" s="12"/>
      <c r="K67" s="81">
        <f>0</f>
        <v>0</v>
      </c>
    </row>
    <row r="68" spans="1:11" ht="12.75">
      <c r="A68" s="35"/>
      <c r="B68" s="36"/>
      <c r="C68" s="36"/>
      <c r="D68" s="36"/>
      <c r="E68" s="8"/>
      <c r="F68" s="36"/>
      <c r="G68" s="36"/>
      <c r="H68" s="45"/>
      <c r="I68" s="45"/>
      <c r="J68" s="45"/>
      <c r="K68" s="46"/>
    </row>
    <row r="69" spans="1:11" ht="12.75">
      <c r="A69" s="70" t="s">
        <v>18</v>
      </c>
      <c r="B69" s="14"/>
      <c r="C69" s="14"/>
      <c r="D69" s="71">
        <f>SUM(C70:C76)</f>
        <v>191525.88000000012</v>
      </c>
      <c r="E69" s="80" t="s">
        <v>26</v>
      </c>
      <c r="F69" s="36"/>
      <c r="G69" s="36"/>
      <c r="H69" s="45"/>
      <c r="I69" s="45"/>
      <c r="J69" s="45"/>
      <c r="K69" s="46"/>
    </row>
    <row r="70" spans="1:11" ht="12.75">
      <c r="A70" s="8" t="s">
        <v>19</v>
      </c>
      <c r="B70" s="9"/>
      <c r="C70" s="12">
        <f>214011.34</f>
        <v>214011.34</v>
      </c>
      <c r="D70" s="12"/>
      <c r="E70" s="35"/>
      <c r="F70" s="36"/>
      <c r="G70" s="36"/>
      <c r="H70" s="45"/>
      <c r="I70" s="45"/>
      <c r="J70" s="45"/>
      <c r="K70" s="46"/>
    </row>
    <row r="71" spans="1:11" ht="12.75">
      <c r="A71" s="8" t="s">
        <v>70</v>
      </c>
      <c r="B71" s="9"/>
      <c r="C71" s="12">
        <f>-149831.42</f>
        <v>-149831.42</v>
      </c>
      <c r="D71" s="12"/>
      <c r="E71" s="70" t="s">
        <v>30</v>
      </c>
      <c r="F71" s="14"/>
      <c r="G71" s="14"/>
      <c r="H71" s="72"/>
      <c r="I71" s="72"/>
      <c r="J71" s="72"/>
      <c r="K71" s="73">
        <f>SUM(H72:H75)</f>
        <v>1887641.31</v>
      </c>
    </row>
    <row r="72" spans="1:11" ht="12.75">
      <c r="A72" s="8" t="s">
        <v>21</v>
      </c>
      <c r="B72" s="9"/>
      <c r="C72" s="12">
        <f>656220.88</f>
        <v>656220.88</v>
      </c>
      <c r="D72" s="12"/>
      <c r="E72" s="8" t="s">
        <v>74</v>
      </c>
      <c r="F72" s="9"/>
      <c r="G72" s="9"/>
      <c r="H72" s="12">
        <f>151600</f>
        <v>151600</v>
      </c>
      <c r="I72" s="12"/>
      <c r="J72" s="12"/>
      <c r="K72" s="74"/>
    </row>
    <row r="73" spans="1:11" ht="12.75">
      <c r="A73" s="8" t="s">
        <v>71</v>
      </c>
      <c r="B73" s="9"/>
      <c r="C73" s="12">
        <f>-571429.2</f>
        <v>-571429.2</v>
      </c>
      <c r="D73" s="12"/>
      <c r="E73" s="8" t="s">
        <v>31</v>
      </c>
      <c r="F73" s="9"/>
      <c r="G73" s="9"/>
      <c r="H73" s="12">
        <v>1727668.6</v>
      </c>
      <c r="I73" s="12"/>
      <c r="J73" s="12"/>
      <c r="K73" s="74"/>
    </row>
    <row r="74" spans="1:11" ht="12.75">
      <c r="A74" s="8" t="s">
        <v>20</v>
      </c>
      <c r="B74" s="9"/>
      <c r="C74" s="12">
        <f>198909.65</f>
        <v>198909.65</v>
      </c>
      <c r="D74" s="12"/>
      <c r="E74" s="8" t="s">
        <v>57</v>
      </c>
      <c r="F74" s="9"/>
      <c r="G74" s="9"/>
      <c r="H74" s="12">
        <v>0</v>
      </c>
      <c r="I74" s="12"/>
      <c r="J74" s="12"/>
      <c r="K74" s="74"/>
    </row>
    <row r="75" spans="1:11" ht="12.75">
      <c r="A75" s="8" t="s">
        <v>72</v>
      </c>
      <c r="B75" s="9"/>
      <c r="C75" s="12">
        <f>-156355.37</f>
        <v>-156355.37</v>
      </c>
      <c r="D75" s="12"/>
      <c r="E75" s="8" t="s">
        <v>60</v>
      </c>
      <c r="F75" s="9"/>
      <c r="G75" s="9"/>
      <c r="H75" s="12">
        <f>'[1]Hoja1'!$T$54</f>
        <v>8372.71</v>
      </c>
      <c r="I75" s="12"/>
      <c r="J75" s="12"/>
      <c r="K75" s="74"/>
    </row>
    <row r="76" spans="1:11" ht="12.75">
      <c r="A76" s="35"/>
      <c r="B76" s="36"/>
      <c r="C76" s="45"/>
      <c r="D76" s="45"/>
      <c r="E76" s="35"/>
      <c r="F76" s="36"/>
      <c r="G76" s="36"/>
      <c r="H76" s="45"/>
      <c r="I76" s="45"/>
      <c r="J76" s="45"/>
      <c r="K76" s="46"/>
    </row>
    <row r="77" spans="1:11" ht="12.75">
      <c r="A77" s="35"/>
      <c r="B77" s="36"/>
      <c r="C77" s="45"/>
      <c r="D77" s="45"/>
      <c r="E77" s="35"/>
      <c r="F77" s="36"/>
      <c r="G77" s="36"/>
      <c r="H77" s="45"/>
      <c r="I77" s="45"/>
      <c r="J77" s="45"/>
      <c r="K77" s="73">
        <f>+H78</f>
        <v>6209288.4</v>
      </c>
    </row>
    <row r="78" spans="1:11" ht="12.75">
      <c r="A78" s="70" t="s">
        <v>26</v>
      </c>
      <c r="B78" s="14"/>
      <c r="C78" s="164"/>
      <c r="D78" s="71">
        <f>SUM(C79:C80)</f>
        <v>22000</v>
      </c>
      <c r="E78" s="13" t="s">
        <v>86</v>
      </c>
      <c r="F78" s="14"/>
      <c r="G78" s="14"/>
      <c r="H78" s="72">
        <f>6209288.4</f>
        <v>6209288.4</v>
      </c>
      <c r="I78" s="45"/>
      <c r="J78" s="45"/>
      <c r="K78" s="46"/>
    </row>
    <row r="79" spans="1:11" ht="12.75">
      <c r="A79" s="35" t="s">
        <v>84</v>
      </c>
      <c r="B79" s="36"/>
      <c r="C79" s="45">
        <v>22000</v>
      </c>
      <c r="D79" s="45"/>
      <c r="E79" s="35"/>
      <c r="F79" s="36"/>
      <c r="G79" s="36"/>
      <c r="H79" s="45"/>
      <c r="I79" s="45"/>
      <c r="J79" s="45"/>
      <c r="K79" s="46"/>
    </row>
    <row r="80" spans="1:11" ht="12.75">
      <c r="A80" s="35"/>
      <c r="B80" s="36"/>
      <c r="C80" s="36"/>
      <c r="D80" s="152"/>
      <c r="E80" s="44"/>
      <c r="F80" s="47"/>
      <c r="G80" s="47"/>
      <c r="H80" s="45"/>
      <c r="I80" s="45"/>
      <c r="J80" s="45"/>
      <c r="K80" s="46"/>
    </row>
    <row r="81" spans="1:11" ht="12.75">
      <c r="A81" s="35"/>
      <c r="B81" s="36"/>
      <c r="C81" s="36"/>
      <c r="D81" s="36"/>
      <c r="E81" s="35"/>
      <c r="F81" s="36"/>
      <c r="G81" s="36"/>
      <c r="H81" s="45"/>
      <c r="I81" s="45"/>
      <c r="J81" s="45"/>
      <c r="K81" s="46"/>
    </row>
    <row r="82" spans="1:11" ht="12.75">
      <c r="A82" s="35"/>
      <c r="B82" s="36"/>
      <c r="C82" s="36"/>
      <c r="D82" s="152">
        <f>C83+C84</f>
        <v>4370380.3</v>
      </c>
      <c r="E82" s="35"/>
      <c r="F82" s="36"/>
      <c r="G82" s="36"/>
      <c r="H82" s="45"/>
      <c r="I82" s="45"/>
      <c r="J82" s="45"/>
      <c r="K82" s="46"/>
    </row>
    <row r="83" spans="1:11" ht="12.75">
      <c r="A83" s="35" t="s">
        <v>17</v>
      </c>
      <c r="B83" s="36"/>
      <c r="C83" s="45">
        <f>4365800</f>
        <v>4365800</v>
      </c>
      <c r="D83" s="36"/>
      <c r="E83" s="35"/>
      <c r="F83" s="36"/>
      <c r="G83" s="36"/>
      <c r="H83" s="45"/>
      <c r="I83" s="45"/>
      <c r="J83" s="45"/>
      <c r="K83" s="46"/>
    </row>
    <row r="84" spans="1:11" ht="12.75">
      <c r="A84" s="35" t="s">
        <v>129</v>
      </c>
      <c r="B84" s="36"/>
      <c r="C84" s="45">
        <f>4580.3</f>
        <v>4580.3</v>
      </c>
      <c r="D84" s="36"/>
      <c r="E84" s="35"/>
      <c r="F84" s="36"/>
      <c r="G84" s="36"/>
      <c r="H84" s="45"/>
      <c r="I84" s="45"/>
      <c r="J84" s="45"/>
      <c r="K84" s="46"/>
    </row>
    <row r="85" spans="1:11" ht="12.75">
      <c r="A85" s="35"/>
      <c r="B85" s="36"/>
      <c r="C85" s="36"/>
      <c r="D85" s="36"/>
      <c r="E85" s="35"/>
      <c r="F85" s="36"/>
      <c r="G85" s="36"/>
      <c r="H85" s="45"/>
      <c r="I85" s="45"/>
      <c r="J85" s="45"/>
      <c r="K85" s="46"/>
    </row>
    <row r="86" spans="1:11" ht="12.75">
      <c r="A86" s="35"/>
      <c r="B86" s="36"/>
      <c r="C86" s="36"/>
      <c r="D86" s="36"/>
      <c r="E86" s="35"/>
      <c r="F86" s="36"/>
      <c r="G86" s="36"/>
      <c r="H86" s="45"/>
      <c r="I86" s="45"/>
      <c r="J86" s="45"/>
      <c r="K86" s="46"/>
    </row>
    <row r="87" spans="1:11" ht="12.75">
      <c r="A87" s="35"/>
      <c r="B87" s="36"/>
      <c r="C87" s="36"/>
      <c r="D87" s="36"/>
      <c r="E87" s="35"/>
      <c r="F87" s="36"/>
      <c r="G87" s="36"/>
      <c r="H87" s="45"/>
      <c r="I87" s="45"/>
      <c r="J87" s="45"/>
      <c r="K87" s="46"/>
    </row>
    <row r="88" spans="1:12" ht="13.5" thickBot="1">
      <c r="A88" s="75" t="s">
        <v>27</v>
      </c>
      <c r="B88" s="76"/>
      <c r="C88" s="14"/>
      <c r="D88" s="77">
        <f>+D61+D69+D78+D82</f>
        <v>8121769.71</v>
      </c>
      <c r="E88" s="75" t="s">
        <v>32</v>
      </c>
      <c r="F88" s="76"/>
      <c r="G88" s="76"/>
      <c r="H88" s="71"/>
      <c r="I88" s="72"/>
      <c r="J88" s="72"/>
      <c r="K88" s="77">
        <f>+K61+K71+K77</f>
        <v>8121769.710000001</v>
      </c>
      <c r="L88" s="1"/>
    </row>
    <row r="89" spans="1:11" ht="13.5" thickTop="1">
      <c r="A89" s="48"/>
      <c r="B89" s="49"/>
      <c r="C89" s="49"/>
      <c r="D89" s="49"/>
      <c r="E89" s="48"/>
      <c r="F89" s="49"/>
      <c r="G89" s="49"/>
      <c r="H89" s="49"/>
      <c r="I89" s="49"/>
      <c r="J89" s="49"/>
      <c r="K89" s="50"/>
    </row>
    <row r="90" spans="1:11" ht="12.75">
      <c r="A90" s="41"/>
      <c r="B90" s="42"/>
      <c r="C90" s="42"/>
      <c r="D90" s="42"/>
      <c r="E90" s="42"/>
      <c r="F90" s="42"/>
      <c r="G90" s="42"/>
      <c r="H90" s="42"/>
      <c r="I90" s="42"/>
      <c r="J90" s="42"/>
      <c r="K90" s="43"/>
    </row>
    <row r="91" spans="1:11" ht="12.75">
      <c r="A91" s="5"/>
      <c r="B91" s="6"/>
      <c r="C91" s="6"/>
      <c r="D91" s="6"/>
      <c r="E91" s="6"/>
      <c r="F91" s="6"/>
      <c r="G91" s="6"/>
      <c r="H91" s="6"/>
      <c r="I91" s="6"/>
      <c r="J91" s="6"/>
      <c r="K91" s="7"/>
    </row>
    <row r="92" spans="1:11" ht="12.7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30"/>
    </row>
    <row r="94" spans="1:11" ht="12.75">
      <c r="A94" s="141"/>
      <c r="B94" s="138"/>
      <c r="C94" s="51"/>
      <c r="D94" s="138"/>
      <c r="E94" s="138"/>
      <c r="F94" s="138"/>
      <c r="G94" s="138"/>
      <c r="H94" s="138"/>
      <c r="I94" s="138"/>
      <c r="J94" s="138"/>
      <c r="K94" s="139"/>
    </row>
    <row r="95" spans="1:11" ht="12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7"/>
    </row>
    <row r="96" spans="1:11" ht="12.75">
      <c r="A96" s="131" t="s">
        <v>11</v>
      </c>
      <c r="B96" s="132"/>
      <c r="C96" s="132"/>
      <c r="D96" s="132" t="s">
        <v>81</v>
      </c>
      <c r="E96" s="132"/>
      <c r="F96" s="132"/>
      <c r="G96" s="132" t="s">
        <v>80</v>
      </c>
      <c r="H96" s="132"/>
      <c r="I96" s="132"/>
      <c r="J96" s="132"/>
      <c r="K96" s="140"/>
    </row>
    <row r="97" spans="1:11" ht="12.75">
      <c r="A97" s="131" t="s">
        <v>82</v>
      </c>
      <c r="B97" s="132"/>
      <c r="C97" s="132"/>
      <c r="D97" s="132" t="s">
        <v>61</v>
      </c>
      <c r="E97" s="132"/>
      <c r="F97" s="132"/>
      <c r="G97" s="132" t="s">
        <v>83</v>
      </c>
      <c r="H97" s="132"/>
      <c r="I97" s="132"/>
      <c r="J97" s="132"/>
      <c r="K97" s="140"/>
    </row>
    <row r="98" spans="1:11" ht="12.75">
      <c r="A98" s="133" t="s">
        <v>64</v>
      </c>
      <c r="B98" s="134"/>
      <c r="C98" s="134"/>
      <c r="D98" s="134" t="s">
        <v>62</v>
      </c>
      <c r="E98" s="134"/>
      <c r="F98" s="134"/>
      <c r="G98" s="134" t="s">
        <v>85</v>
      </c>
      <c r="H98" s="134"/>
      <c r="I98" s="134"/>
      <c r="J98" s="134"/>
      <c r="K98" s="137"/>
    </row>
    <row r="102" spans="3:8" ht="12.75">
      <c r="C102" s="32" t="s">
        <v>12</v>
      </c>
      <c r="D102" s="32"/>
      <c r="E102" s="32"/>
      <c r="F102" s="32"/>
      <c r="G102" s="32"/>
      <c r="H102" s="32"/>
    </row>
    <row r="103" spans="3:7" ht="12.75">
      <c r="C103" s="135" t="s">
        <v>75</v>
      </c>
      <c r="D103" s="135"/>
      <c r="E103" s="135"/>
      <c r="F103" s="135"/>
      <c r="G103" s="135"/>
    </row>
    <row r="104" spans="3:8" ht="12.75">
      <c r="C104" s="135" t="s">
        <v>79</v>
      </c>
      <c r="D104" s="135"/>
      <c r="E104" s="135"/>
      <c r="F104" s="135"/>
      <c r="G104" s="135"/>
      <c r="H104" s="33"/>
    </row>
    <row r="105" spans="3:7" ht="12.75">
      <c r="C105" s="136" t="str">
        <f>C55</f>
        <v>DEL 01 OCTUBRE AL 31 DE DICIEMBRE DE 2016</v>
      </c>
      <c r="D105" s="136"/>
      <c r="E105" s="136"/>
      <c r="F105" s="136"/>
      <c r="G105" s="136"/>
    </row>
    <row r="106" spans="3:7" ht="13.5" thickBot="1">
      <c r="C106" s="40"/>
      <c r="D106" s="40"/>
      <c r="E106" s="40"/>
      <c r="F106" s="40"/>
      <c r="G106" s="40"/>
    </row>
    <row r="107" spans="1:7" ht="19.5" customHeight="1">
      <c r="A107" s="149" t="s">
        <v>91</v>
      </c>
      <c r="B107" s="150"/>
      <c r="C107" s="151"/>
      <c r="D107" s="89" t="s">
        <v>92</v>
      </c>
      <c r="E107" s="40"/>
      <c r="F107" s="40"/>
      <c r="G107" s="40"/>
    </row>
    <row r="108" spans="1:7" ht="12.75">
      <c r="A108" s="174" t="s">
        <v>93</v>
      </c>
      <c r="B108" s="155"/>
      <c r="C108" s="175"/>
      <c r="D108" s="176">
        <v>4926701.78</v>
      </c>
      <c r="E108" s="40"/>
      <c r="F108" s="40"/>
      <c r="G108" s="40"/>
    </row>
    <row r="109" spans="1:7" ht="12.75">
      <c r="A109" s="125" t="s">
        <v>94</v>
      </c>
      <c r="B109" s="126"/>
      <c r="C109" s="127"/>
      <c r="D109" s="165">
        <f>SUM(D110:D115)</f>
        <v>143181.13</v>
      </c>
      <c r="E109" s="40"/>
      <c r="F109" s="40"/>
      <c r="G109" s="40"/>
    </row>
    <row r="110" spans="1:7" ht="12.75">
      <c r="A110" s="154" t="s">
        <v>130</v>
      </c>
      <c r="B110" s="155"/>
      <c r="C110" s="156"/>
      <c r="D110" s="101">
        <v>5001.98</v>
      </c>
      <c r="E110" s="40"/>
      <c r="F110" s="40"/>
      <c r="G110" s="40"/>
    </row>
    <row r="111" spans="1:7" ht="12.75">
      <c r="A111" s="157" t="s">
        <v>16</v>
      </c>
      <c r="B111" s="158"/>
      <c r="C111" s="159"/>
      <c r="D111" s="99">
        <v>0</v>
      </c>
      <c r="E111" s="40"/>
      <c r="F111" s="40"/>
      <c r="G111" s="40"/>
    </row>
    <row r="112" spans="1:7" ht="12.75">
      <c r="A112" s="157" t="s">
        <v>95</v>
      </c>
      <c r="B112" s="158"/>
      <c r="C112" s="159"/>
      <c r="D112" s="99">
        <v>0</v>
      </c>
      <c r="E112" s="40"/>
      <c r="F112" s="40"/>
      <c r="G112" s="40"/>
    </row>
    <row r="113" spans="1:7" ht="12.75">
      <c r="A113" s="157" t="s">
        <v>19</v>
      </c>
      <c r="B113" s="158"/>
      <c r="C113" s="159"/>
      <c r="D113" s="99">
        <v>11596.75</v>
      </c>
      <c r="E113" s="40"/>
      <c r="F113" s="40"/>
      <c r="G113" s="40"/>
    </row>
    <row r="114" spans="1:7" ht="12.75">
      <c r="A114" s="154" t="s">
        <v>20</v>
      </c>
      <c r="B114" s="155"/>
      <c r="C114" s="156"/>
      <c r="D114" s="99">
        <v>109447.8</v>
      </c>
      <c r="E114" s="40"/>
      <c r="F114" s="40"/>
      <c r="G114" s="40"/>
    </row>
    <row r="115" spans="1:7" ht="12.75">
      <c r="A115" s="171" t="s">
        <v>88</v>
      </c>
      <c r="B115" s="172"/>
      <c r="C115" s="173"/>
      <c r="D115" s="99">
        <v>17134.6</v>
      </c>
      <c r="E115" s="40"/>
      <c r="F115" s="40"/>
      <c r="G115" s="40"/>
    </row>
    <row r="116" spans="1:7" ht="12.75">
      <c r="A116" s="107" t="s">
        <v>96</v>
      </c>
      <c r="B116" s="108"/>
      <c r="C116" s="109"/>
      <c r="D116" s="166">
        <f>SUM(D118:D120)</f>
        <v>51338.53</v>
      </c>
      <c r="E116" s="40"/>
      <c r="F116" s="40"/>
      <c r="G116" s="40"/>
    </row>
    <row r="117" spans="1:7" ht="12.75">
      <c r="A117" s="128" t="s">
        <v>97</v>
      </c>
      <c r="B117" s="129"/>
      <c r="C117" s="130"/>
      <c r="D117" s="167"/>
      <c r="E117" s="40"/>
      <c r="F117" s="40"/>
      <c r="G117" s="40"/>
    </row>
    <row r="118" spans="1:7" ht="12.75">
      <c r="A118" s="157" t="s">
        <v>98</v>
      </c>
      <c r="B118" s="158"/>
      <c r="C118" s="159"/>
      <c r="D118" s="99">
        <v>5088.53</v>
      </c>
      <c r="E118" s="40"/>
      <c r="F118" s="40"/>
      <c r="G118" s="40"/>
    </row>
    <row r="119" spans="1:7" ht="12.75">
      <c r="A119" s="157" t="s">
        <v>99</v>
      </c>
      <c r="B119" s="158"/>
      <c r="C119" s="159"/>
      <c r="D119" s="99">
        <v>46250</v>
      </c>
      <c r="E119" s="40"/>
      <c r="F119" s="40"/>
      <c r="G119" s="40"/>
    </row>
    <row r="120" spans="1:7" ht="12.75">
      <c r="A120" s="157" t="s">
        <v>100</v>
      </c>
      <c r="B120" s="158"/>
      <c r="C120" s="159"/>
      <c r="D120" s="99"/>
      <c r="E120" s="40"/>
      <c r="F120" s="40"/>
      <c r="G120" s="40"/>
    </row>
    <row r="121" spans="1:7" ht="12.75">
      <c r="A121" s="107" t="s">
        <v>101</v>
      </c>
      <c r="B121" s="108"/>
      <c r="C121" s="109"/>
      <c r="D121" s="166">
        <f>D122+D123</f>
        <v>20000</v>
      </c>
      <c r="E121" s="40"/>
      <c r="F121" s="40"/>
      <c r="G121" s="40"/>
    </row>
    <row r="122" spans="1:7" ht="12.75">
      <c r="A122" s="157" t="s">
        <v>89</v>
      </c>
      <c r="B122" s="158"/>
      <c r="C122" s="159"/>
      <c r="D122" s="99">
        <v>0</v>
      </c>
      <c r="E122" s="40"/>
      <c r="F122" s="40"/>
      <c r="G122" s="40"/>
    </row>
    <row r="123" spans="1:7" ht="12.75">
      <c r="A123" s="157" t="s">
        <v>102</v>
      </c>
      <c r="B123" s="158"/>
      <c r="C123" s="159"/>
      <c r="D123" s="99">
        <v>20000</v>
      </c>
      <c r="E123" s="40"/>
      <c r="F123" s="40"/>
      <c r="G123" s="40"/>
    </row>
    <row r="124" spans="1:7" ht="12.75">
      <c r="A124" s="110" t="s">
        <v>103</v>
      </c>
      <c r="B124" s="111"/>
      <c r="C124" s="112"/>
      <c r="D124" s="99"/>
      <c r="E124" s="40"/>
      <c r="F124" s="40"/>
      <c r="G124" s="40"/>
    </row>
    <row r="125" spans="1:7" ht="12.75">
      <c r="A125" s="104"/>
      <c r="B125" s="105"/>
      <c r="C125" s="106"/>
      <c r="D125" s="99"/>
      <c r="E125" s="40"/>
      <c r="F125" s="40"/>
      <c r="G125" s="40"/>
    </row>
    <row r="126" spans="1:7" ht="12.75">
      <c r="A126" s="107" t="s">
        <v>104</v>
      </c>
      <c r="B126" s="108"/>
      <c r="C126" s="109"/>
      <c r="D126" s="166">
        <f>SUM(D127:D128)</f>
        <v>2420</v>
      </c>
      <c r="E126" s="40"/>
      <c r="F126" s="40"/>
      <c r="G126" s="40"/>
    </row>
    <row r="127" spans="1:7" ht="12.75">
      <c r="A127" s="154" t="s">
        <v>36</v>
      </c>
      <c r="B127" s="155"/>
      <c r="C127" s="156"/>
      <c r="D127" s="99">
        <v>2420</v>
      </c>
      <c r="E127" s="40"/>
      <c r="F127" s="40"/>
      <c r="G127" s="40"/>
    </row>
    <row r="128" spans="1:7" ht="12.75">
      <c r="A128" s="157" t="s">
        <v>105</v>
      </c>
      <c r="B128" s="158"/>
      <c r="C128" s="159"/>
      <c r="D128" s="99"/>
      <c r="E128" s="40"/>
      <c r="F128" s="40"/>
      <c r="G128" s="40"/>
    </row>
    <row r="129" spans="1:7" ht="12.75">
      <c r="A129" s="110" t="s">
        <v>103</v>
      </c>
      <c r="B129" s="111"/>
      <c r="C129" s="112"/>
      <c r="D129" s="99"/>
      <c r="E129" s="40"/>
      <c r="F129" s="40"/>
      <c r="G129" s="40"/>
    </row>
    <row r="130" spans="1:7" ht="12.75">
      <c r="A130" s="104"/>
      <c r="B130" s="105"/>
      <c r="C130" s="106"/>
      <c r="D130" s="99"/>
      <c r="E130" s="40"/>
      <c r="F130" s="40"/>
      <c r="G130" s="40"/>
    </row>
    <row r="131" spans="1:7" ht="12.75">
      <c r="A131" s="107" t="s">
        <v>106</v>
      </c>
      <c r="B131" s="108"/>
      <c r="C131" s="109"/>
      <c r="D131" s="166">
        <f>SUM(D132:D134)</f>
        <v>0</v>
      </c>
      <c r="E131" s="40"/>
      <c r="F131" s="40"/>
      <c r="G131" s="40"/>
    </row>
    <row r="132" spans="1:7" ht="12.75">
      <c r="A132" s="157" t="s">
        <v>107</v>
      </c>
      <c r="B132" s="158"/>
      <c r="C132" s="159"/>
      <c r="D132" s="99"/>
      <c r="E132" s="40"/>
      <c r="F132" s="40"/>
      <c r="G132" s="40"/>
    </row>
    <row r="133" spans="1:7" ht="12.75">
      <c r="A133" s="110" t="s">
        <v>108</v>
      </c>
      <c r="B133" s="111"/>
      <c r="C133" s="112"/>
      <c r="D133" s="99"/>
      <c r="E133" s="40"/>
      <c r="F133" s="40"/>
      <c r="G133" s="40"/>
    </row>
    <row r="134" spans="1:7" ht="12.75">
      <c r="A134" s="110" t="s">
        <v>103</v>
      </c>
      <c r="B134" s="111"/>
      <c r="C134" s="112"/>
      <c r="D134" s="99"/>
      <c r="E134" s="40"/>
      <c r="F134" s="40"/>
      <c r="G134" s="40"/>
    </row>
    <row r="135" spans="1:7" ht="13.5" thickBot="1">
      <c r="A135" s="113"/>
      <c r="B135" s="114"/>
      <c r="C135" s="115"/>
      <c r="D135" s="100"/>
      <c r="E135" s="40"/>
      <c r="F135" s="40"/>
      <c r="G135" s="40"/>
    </row>
    <row r="136" spans="1:7" ht="21.75" thickBot="1">
      <c r="A136" s="103"/>
      <c r="B136" s="103"/>
      <c r="C136" s="92" t="s">
        <v>109</v>
      </c>
      <c r="D136" s="153">
        <f>D109+D116+D121+D126+D131+D108</f>
        <v>5143641.44</v>
      </c>
      <c r="E136" s="40"/>
      <c r="F136" s="40"/>
      <c r="G136" s="40"/>
    </row>
    <row r="137" spans="1:7" ht="19.5" customHeight="1" thickBot="1">
      <c r="A137" s="149" t="s">
        <v>110</v>
      </c>
      <c r="B137" s="150"/>
      <c r="C137" s="151"/>
      <c r="D137" s="93" t="s">
        <v>92</v>
      </c>
      <c r="E137" s="40"/>
      <c r="F137" s="40"/>
      <c r="G137" s="40"/>
    </row>
    <row r="138" spans="1:7" ht="12.75">
      <c r="A138" s="122" t="s">
        <v>93</v>
      </c>
      <c r="B138" s="123"/>
      <c r="C138" s="124"/>
      <c r="D138" s="177"/>
      <c r="E138" s="40"/>
      <c r="F138" s="40"/>
      <c r="G138" s="40"/>
    </row>
    <row r="139" spans="1:7" ht="12.75">
      <c r="A139" s="125" t="s">
        <v>111</v>
      </c>
      <c r="B139" s="126"/>
      <c r="C139" s="127"/>
      <c r="D139" s="165">
        <f>SUM(D140:D146)</f>
        <v>5057013.29</v>
      </c>
      <c r="E139" s="40"/>
      <c r="F139" s="40"/>
      <c r="G139" s="40"/>
    </row>
    <row r="140" spans="1:7" ht="12.75">
      <c r="A140" s="154" t="s">
        <v>130</v>
      </c>
      <c r="B140" s="155"/>
      <c r="C140" s="156"/>
      <c r="D140" s="101">
        <v>0</v>
      </c>
      <c r="E140" s="40"/>
      <c r="F140" s="40"/>
      <c r="G140" s="40"/>
    </row>
    <row r="141" spans="1:7" ht="12.75">
      <c r="A141" s="157" t="s">
        <v>16</v>
      </c>
      <c r="B141" s="158"/>
      <c r="C141" s="159"/>
      <c r="D141" s="99">
        <v>665546.64</v>
      </c>
      <c r="E141" s="40"/>
      <c r="F141" s="40"/>
      <c r="G141" s="40"/>
    </row>
    <row r="142" spans="1:7" ht="12.75">
      <c r="A142" s="157" t="s">
        <v>112</v>
      </c>
      <c r="B142" s="158"/>
      <c r="C142" s="159"/>
      <c r="D142" s="99">
        <v>0</v>
      </c>
      <c r="E142" s="40"/>
      <c r="F142" s="40"/>
      <c r="G142" s="40"/>
    </row>
    <row r="143" spans="1:7" ht="12.75">
      <c r="A143" s="157" t="s">
        <v>88</v>
      </c>
      <c r="B143" s="158"/>
      <c r="C143" s="159"/>
      <c r="D143" s="99"/>
      <c r="E143" s="40"/>
      <c r="F143" s="40"/>
      <c r="G143" s="40"/>
    </row>
    <row r="144" spans="1:7" ht="12.75">
      <c r="A144" s="154" t="s">
        <v>131</v>
      </c>
      <c r="B144" s="155"/>
      <c r="C144" s="156"/>
      <c r="D144" s="99">
        <v>21086.35</v>
      </c>
      <c r="E144" s="40"/>
      <c r="F144" s="40"/>
      <c r="G144" s="40"/>
    </row>
    <row r="145" spans="1:7" ht="12.75">
      <c r="A145" s="154" t="s">
        <v>132</v>
      </c>
      <c r="B145" s="155"/>
      <c r="C145" s="156"/>
      <c r="D145" s="99">
        <v>4365800</v>
      </c>
      <c r="E145" s="40"/>
      <c r="F145" s="40"/>
      <c r="G145" s="40"/>
    </row>
    <row r="146" spans="1:7" ht="12.75">
      <c r="A146" s="154" t="s">
        <v>133</v>
      </c>
      <c r="B146" s="155"/>
      <c r="C146" s="156"/>
      <c r="D146" s="99">
        <v>4580.3</v>
      </c>
      <c r="E146" s="40"/>
      <c r="F146" s="40"/>
      <c r="G146" s="40"/>
    </row>
    <row r="147" spans="1:7" ht="12.75">
      <c r="A147" s="119" t="s">
        <v>95</v>
      </c>
      <c r="B147" s="120"/>
      <c r="C147" s="121"/>
      <c r="D147" s="167">
        <v>0</v>
      </c>
      <c r="E147" s="40"/>
      <c r="F147" s="40"/>
      <c r="G147" s="40"/>
    </row>
    <row r="148" spans="1:7" ht="12.75">
      <c r="A148" s="107" t="s">
        <v>113</v>
      </c>
      <c r="B148" s="108"/>
      <c r="C148" s="109"/>
      <c r="D148" s="166">
        <f>SUM(D149:D151)</f>
        <v>0</v>
      </c>
      <c r="E148" s="40"/>
      <c r="F148" s="40"/>
      <c r="G148" s="40"/>
    </row>
    <row r="149" spans="1:7" ht="12.75">
      <c r="A149" s="157" t="s">
        <v>114</v>
      </c>
      <c r="B149" s="158"/>
      <c r="C149" s="159"/>
      <c r="D149" s="99">
        <v>0</v>
      </c>
      <c r="E149" s="40"/>
      <c r="F149" s="40"/>
      <c r="G149" s="40"/>
    </row>
    <row r="150" spans="1:7" ht="12.75">
      <c r="A150" s="168" t="s">
        <v>20</v>
      </c>
      <c r="B150" s="169"/>
      <c r="C150" s="170"/>
      <c r="D150" s="167">
        <v>0</v>
      </c>
      <c r="E150" s="40"/>
      <c r="F150" s="40"/>
      <c r="G150" s="40"/>
    </row>
    <row r="151" spans="1:7" ht="12.75">
      <c r="A151" s="157" t="s">
        <v>115</v>
      </c>
      <c r="B151" s="158"/>
      <c r="C151" s="159"/>
      <c r="D151" s="99">
        <v>0</v>
      </c>
      <c r="E151" s="40"/>
      <c r="F151" s="40"/>
      <c r="G151" s="40"/>
    </row>
    <row r="152" spans="1:7" ht="12.75">
      <c r="A152" s="116"/>
      <c r="B152" s="117"/>
      <c r="C152" s="118"/>
      <c r="D152" s="99"/>
      <c r="E152" s="40"/>
      <c r="F152" s="40"/>
      <c r="G152" s="40"/>
    </row>
    <row r="153" spans="1:7" ht="12.75">
      <c r="A153" s="107" t="s">
        <v>116</v>
      </c>
      <c r="B153" s="108"/>
      <c r="C153" s="109"/>
      <c r="D153" s="167">
        <f>SUM(D154:D157)</f>
        <v>12472</v>
      </c>
      <c r="E153" s="40"/>
      <c r="F153" s="40"/>
      <c r="G153" s="40"/>
    </row>
    <row r="154" spans="1:7" ht="12.75">
      <c r="A154" s="154" t="s">
        <v>36</v>
      </c>
      <c r="B154" s="155"/>
      <c r="C154" s="156"/>
      <c r="D154" s="99">
        <v>0</v>
      </c>
      <c r="E154" s="40"/>
      <c r="F154" s="40"/>
      <c r="G154" s="40"/>
    </row>
    <row r="155" spans="1:7" ht="12.75">
      <c r="A155" s="157" t="s">
        <v>117</v>
      </c>
      <c r="B155" s="158"/>
      <c r="C155" s="159"/>
      <c r="D155" s="99">
        <v>0</v>
      </c>
      <c r="E155" s="40"/>
      <c r="F155" s="40"/>
      <c r="G155" s="40"/>
    </row>
    <row r="156" spans="1:7" ht="12.75">
      <c r="A156" s="157" t="s">
        <v>118</v>
      </c>
      <c r="B156" s="158"/>
      <c r="C156" s="159"/>
      <c r="D156" s="99">
        <v>0</v>
      </c>
      <c r="E156" s="40"/>
      <c r="F156" s="40"/>
      <c r="G156" s="40"/>
    </row>
    <row r="157" spans="1:7" ht="12.75">
      <c r="A157" s="154" t="s">
        <v>134</v>
      </c>
      <c r="B157" s="155"/>
      <c r="C157" s="156"/>
      <c r="D157" s="99">
        <v>12472</v>
      </c>
      <c r="E157" s="40"/>
      <c r="F157" s="40"/>
      <c r="G157" s="40"/>
    </row>
    <row r="158" spans="1:7" ht="12.75">
      <c r="A158" s="119" t="s">
        <v>119</v>
      </c>
      <c r="B158" s="120"/>
      <c r="C158" s="121"/>
      <c r="D158" s="166">
        <f>SUM(D159+D160)</f>
        <v>74156.15</v>
      </c>
      <c r="E158" s="40"/>
      <c r="F158" s="40"/>
      <c r="G158" s="40"/>
    </row>
    <row r="159" spans="1:7" ht="12.75">
      <c r="A159" s="160" t="s">
        <v>120</v>
      </c>
      <c r="B159" s="161"/>
      <c r="C159" s="162"/>
      <c r="D159" s="99"/>
      <c r="E159" s="40"/>
      <c r="F159" s="40"/>
      <c r="G159" s="40"/>
    </row>
    <row r="160" spans="1:7" ht="12.75">
      <c r="A160" s="154" t="s">
        <v>121</v>
      </c>
      <c r="B160" s="155"/>
      <c r="C160" s="156"/>
      <c r="D160" s="99">
        <v>74156.15</v>
      </c>
      <c r="E160" s="40"/>
      <c r="F160" s="40"/>
      <c r="G160" s="40"/>
    </row>
    <row r="161" spans="1:7" ht="12.75">
      <c r="A161" s="154" t="s">
        <v>135</v>
      </c>
      <c r="B161" s="155"/>
      <c r="C161" s="156"/>
      <c r="D161" s="163"/>
      <c r="E161" s="40"/>
      <c r="F161" s="40"/>
      <c r="G161" s="40"/>
    </row>
    <row r="162" spans="1:7" ht="12.75">
      <c r="A162" s="107" t="s">
        <v>122</v>
      </c>
      <c r="B162" s="108"/>
      <c r="C162" s="109"/>
      <c r="D162" s="167">
        <f>SUM(D163:D165)</f>
        <v>0</v>
      </c>
      <c r="E162" s="40"/>
      <c r="F162" s="40"/>
      <c r="G162" s="40"/>
    </row>
    <row r="163" spans="1:7" ht="12.75">
      <c r="A163" s="157" t="s">
        <v>123</v>
      </c>
      <c r="B163" s="158"/>
      <c r="C163" s="159"/>
      <c r="D163" s="99"/>
      <c r="E163" s="40"/>
      <c r="F163" s="40"/>
      <c r="G163" s="40"/>
    </row>
    <row r="164" spans="1:7" ht="12.75">
      <c r="A164" s="110" t="s">
        <v>108</v>
      </c>
      <c r="B164" s="111"/>
      <c r="C164" s="112"/>
      <c r="D164" s="99"/>
      <c r="E164" s="40"/>
      <c r="F164" s="40"/>
      <c r="G164" s="40"/>
    </row>
    <row r="165" spans="1:7" ht="12.75">
      <c r="A165" s="110" t="s">
        <v>103</v>
      </c>
      <c r="B165" s="111"/>
      <c r="C165" s="112"/>
      <c r="D165" s="99"/>
      <c r="E165" s="40"/>
      <c r="F165" s="40"/>
      <c r="G165" s="40"/>
    </row>
    <row r="166" spans="1:7" ht="12.75">
      <c r="A166" s="104"/>
      <c r="B166" s="105"/>
      <c r="C166" s="106"/>
      <c r="D166" s="99"/>
      <c r="E166" s="40"/>
      <c r="F166" s="40"/>
      <c r="G166" s="40"/>
    </row>
    <row r="167" spans="1:7" ht="12.75">
      <c r="A167" s="107" t="s">
        <v>124</v>
      </c>
      <c r="B167" s="108"/>
      <c r="C167" s="109"/>
      <c r="D167" s="167">
        <f>SUM(D168:D170)</f>
        <v>0</v>
      </c>
      <c r="E167" s="40"/>
      <c r="F167" s="40"/>
      <c r="G167" s="40"/>
    </row>
    <row r="168" spans="1:7" ht="12.75">
      <c r="A168" s="157" t="s">
        <v>125</v>
      </c>
      <c r="B168" s="158"/>
      <c r="C168" s="159"/>
      <c r="D168" s="99"/>
      <c r="E168" s="40"/>
      <c r="F168" s="40"/>
      <c r="G168" s="40"/>
    </row>
    <row r="169" spans="1:7" ht="12.75">
      <c r="A169" s="110" t="s">
        <v>108</v>
      </c>
      <c r="B169" s="111"/>
      <c r="C169" s="112"/>
      <c r="D169" s="99"/>
      <c r="E169" s="40"/>
      <c r="F169" s="40"/>
      <c r="G169" s="40"/>
    </row>
    <row r="170" spans="1:7" ht="12.75">
      <c r="A170" s="110" t="s">
        <v>103</v>
      </c>
      <c r="B170" s="111"/>
      <c r="C170" s="112"/>
      <c r="D170" s="99"/>
      <c r="E170" s="40"/>
      <c r="F170" s="40"/>
      <c r="G170" s="40"/>
    </row>
    <row r="171" spans="1:7" ht="13.5" thickBot="1">
      <c r="A171" s="113"/>
      <c r="B171" s="114"/>
      <c r="C171" s="115"/>
      <c r="D171" s="100"/>
      <c r="E171" s="40"/>
      <c r="F171" s="40"/>
      <c r="G171" s="40"/>
    </row>
    <row r="172" spans="1:7" ht="21.75" thickBot="1">
      <c r="A172" s="103"/>
      <c r="B172" s="103"/>
      <c r="C172" s="92" t="s">
        <v>126</v>
      </c>
      <c r="D172" s="153">
        <f>D138+D139+D147+D153+D162+D167+D148+D158</f>
        <v>5143641.44</v>
      </c>
      <c r="E172" s="40"/>
      <c r="F172" s="40"/>
      <c r="G172" s="40"/>
    </row>
    <row r="173" spans="3:7" ht="12.75">
      <c r="C173" s="40"/>
      <c r="D173" s="40"/>
      <c r="E173" s="40"/>
      <c r="F173" s="40"/>
      <c r="G173" s="40"/>
    </row>
    <row r="174" spans="3:7" ht="12.75">
      <c r="C174" s="40"/>
      <c r="D174" s="40"/>
      <c r="E174" s="40"/>
      <c r="F174" s="40"/>
      <c r="G174" s="40"/>
    </row>
    <row r="175" spans="3:7" ht="12.75">
      <c r="C175" s="40"/>
      <c r="D175" s="40"/>
      <c r="E175" s="40"/>
      <c r="F175" s="40"/>
      <c r="G175" s="40"/>
    </row>
    <row r="176" spans="3:7" ht="12.75">
      <c r="C176" s="40"/>
      <c r="D176" s="40"/>
      <c r="E176" s="40"/>
      <c r="F176" s="40"/>
      <c r="G176" s="40"/>
    </row>
    <row r="177" spans="3:7" ht="12.75">
      <c r="C177" s="40"/>
      <c r="D177" s="40"/>
      <c r="E177" s="40"/>
      <c r="F177" s="40"/>
      <c r="G177" s="40"/>
    </row>
    <row r="178" spans="3:7" ht="12.75">
      <c r="C178" s="40"/>
      <c r="D178" s="40"/>
      <c r="E178" s="40"/>
      <c r="F178" s="40"/>
      <c r="G178" s="40"/>
    </row>
    <row r="179" spans="3:7" ht="12.75">
      <c r="C179" s="40"/>
      <c r="D179" s="40"/>
      <c r="E179" s="40"/>
      <c r="F179" s="40"/>
      <c r="G179" s="40"/>
    </row>
    <row r="180" spans="3:7" ht="12.75">
      <c r="C180" s="40"/>
      <c r="D180" s="40"/>
      <c r="E180" s="40"/>
      <c r="F180" s="40"/>
      <c r="G180" s="40"/>
    </row>
    <row r="181" spans="3:7" ht="12.75">
      <c r="C181" s="40"/>
      <c r="D181" s="40"/>
      <c r="E181" s="40"/>
      <c r="F181" s="40"/>
      <c r="G181" s="40"/>
    </row>
    <row r="182" spans="3:7" ht="12.75">
      <c r="C182" s="40"/>
      <c r="D182" s="40"/>
      <c r="E182" s="40"/>
      <c r="F182" s="40"/>
      <c r="G182" s="40"/>
    </row>
    <row r="183" spans="3:7" ht="12.75">
      <c r="C183" s="40"/>
      <c r="D183" s="40"/>
      <c r="E183" s="40"/>
      <c r="F183" s="40"/>
      <c r="G183" s="40"/>
    </row>
    <row r="184" spans="3:7" ht="12.75">
      <c r="C184" s="40"/>
      <c r="D184" s="40"/>
      <c r="E184" s="40"/>
      <c r="F184" s="40"/>
      <c r="G184" s="40"/>
    </row>
    <row r="185" spans="3:7" ht="12.75">
      <c r="C185" s="40"/>
      <c r="D185" s="40"/>
      <c r="E185" s="40"/>
      <c r="F185" s="40"/>
      <c r="G185" s="40"/>
    </row>
    <row r="186" spans="3:7" ht="12.75">
      <c r="C186" s="40"/>
      <c r="D186" s="40"/>
      <c r="E186" s="40"/>
      <c r="F186" s="40"/>
      <c r="G186" s="40"/>
    </row>
    <row r="187" spans="3:7" ht="12.75">
      <c r="C187" s="40"/>
      <c r="D187" s="40"/>
      <c r="E187" s="40"/>
      <c r="F187" s="40"/>
      <c r="G187" s="40"/>
    </row>
    <row r="188" spans="3:7" ht="12.75">
      <c r="C188" s="40"/>
      <c r="D188" s="40"/>
      <c r="E188" s="40"/>
      <c r="F188" s="40"/>
      <c r="G188" s="40"/>
    </row>
    <row r="189" spans="3:7" ht="12.75">
      <c r="C189" s="40"/>
      <c r="D189" s="40"/>
      <c r="E189" s="40"/>
      <c r="F189" s="40"/>
      <c r="G189" s="40"/>
    </row>
    <row r="190" spans="3:7" ht="12.75">
      <c r="C190" s="40"/>
      <c r="D190" s="40"/>
      <c r="E190" s="40"/>
      <c r="F190" s="40"/>
      <c r="G190" s="40"/>
    </row>
    <row r="191" spans="3:7" ht="12.75">
      <c r="C191" s="40"/>
      <c r="D191" s="40"/>
      <c r="E191" s="40"/>
      <c r="F191" s="40"/>
      <c r="G191" s="40"/>
    </row>
    <row r="192" spans="3:7" ht="12.75">
      <c r="C192" s="40"/>
      <c r="D192" s="40"/>
      <c r="E192" s="40"/>
      <c r="F192" s="40"/>
      <c r="G192" s="40"/>
    </row>
    <row r="193" spans="3:7" ht="12.75">
      <c r="C193" s="40"/>
      <c r="D193" s="40"/>
      <c r="E193" s="40"/>
      <c r="F193" s="40"/>
      <c r="G193" s="40"/>
    </row>
    <row r="194" spans="3:7" ht="12.75">
      <c r="C194" s="40"/>
      <c r="D194" s="40"/>
      <c r="E194" s="40"/>
      <c r="F194" s="40"/>
      <c r="G194" s="40"/>
    </row>
    <row r="195" spans="3:7" ht="12.75">
      <c r="C195" s="40"/>
      <c r="D195" s="40"/>
      <c r="E195" s="40"/>
      <c r="F195" s="40"/>
      <c r="G195" s="40"/>
    </row>
    <row r="196" spans="3:7" ht="12.75">
      <c r="C196" s="40"/>
      <c r="D196" s="40"/>
      <c r="E196" s="40"/>
      <c r="F196" s="40"/>
      <c r="G196" s="40"/>
    </row>
    <row r="197" spans="3:7" ht="12.75">
      <c r="C197" s="40"/>
      <c r="D197" s="40"/>
      <c r="E197" s="40"/>
      <c r="F197" s="40"/>
      <c r="G197" s="40"/>
    </row>
    <row r="198" spans="3:7" ht="12.75">
      <c r="C198" s="40"/>
      <c r="D198" s="40"/>
      <c r="E198" s="40"/>
      <c r="F198" s="40"/>
      <c r="G198" s="40"/>
    </row>
    <row r="199" spans="3:7" ht="12.75">
      <c r="C199" s="40"/>
      <c r="D199" s="40"/>
      <c r="E199" s="40"/>
      <c r="F199" s="40"/>
      <c r="G199" s="40"/>
    </row>
    <row r="200" spans="3:7" ht="12.75">
      <c r="C200" s="40"/>
      <c r="D200" s="40"/>
      <c r="E200" s="40"/>
      <c r="F200" s="40"/>
      <c r="G200" s="40"/>
    </row>
    <row r="201" spans="3:7" ht="12.75">
      <c r="C201" s="40"/>
      <c r="D201" s="40"/>
      <c r="E201" s="40"/>
      <c r="F201" s="40"/>
      <c r="G201" s="40"/>
    </row>
    <row r="202" spans="3:7" ht="12.75">
      <c r="C202" s="40"/>
      <c r="D202" s="40"/>
      <c r="E202" s="40"/>
      <c r="F202" s="40"/>
      <c r="G202" s="40"/>
    </row>
    <row r="203" spans="3:7" ht="12.75">
      <c r="C203" s="40"/>
      <c r="D203" s="40"/>
      <c r="E203" s="40"/>
      <c r="F203" s="40"/>
      <c r="G203" s="40"/>
    </row>
    <row r="204" spans="3:7" ht="12.75">
      <c r="C204" s="40"/>
      <c r="D204" s="40"/>
      <c r="E204" s="40"/>
      <c r="F204" s="40"/>
      <c r="G204" s="40"/>
    </row>
    <row r="205" spans="3:7" ht="12.75">
      <c r="C205" s="40"/>
      <c r="D205" s="40"/>
      <c r="E205" s="40"/>
      <c r="F205" s="40"/>
      <c r="G205" s="40"/>
    </row>
    <row r="206" spans="3:7" ht="12.75">
      <c r="C206" s="40"/>
      <c r="D206" s="40"/>
      <c r="E206" s="40"/>
      <c r="F206" s="40"/>
      <c r="G206" s="40"/>
    </row>
    <row r="207" spans="3:7" ht="12.75">
      <c r="C207" s="40"/>
      <c r="D207" s="40"/>
      <c r="E207" s="40"/>
      <c r="F207" s="40"/>
      <c r="G207" s="40"/>
    </row>
    <row r="208" spans="3:7" ht="12.75">
      <c r="C208" s="40"/>
      <c r="D208" s="40"/>
      <c r="E208" s="40"/>
      <c r="F208" s="40"/>
      <c r="G208" s="40"/>
    </row>
    <row r="209" spans="3:7" ht="12.75">
      <c r="C209" s="40"/>
      <c r="D209" s="40"/>
      <c r="E209" s="40"/>
      <c r="F209" s="40"/>
      <c r="G209" s="40"/>
    </row>
    <row r="210" spans="3:7" ht="12.75">
      <c r="C210" s="40"/>
      <c r="D210" s="40"/>
      <c r="E210" s="40"/>
      <c r="F210" s="40"/>
      <c r="G210" s="40"/>
    </row>
    <row r="211" spans="3:7" ht="12.75">
      <c r="C211" s="40"/>
      <c r="D211" s="40"/>
      <c r="E211" s="40"/>
      <c r="F211" s="40"/>
      <c r="G211" s="40"/>
    </row>
    <row r="212" spans="3:7" ht="12.75">
      <c r="C212" s="40"/>
      <c r="D212" s="40"/>
      <c r="E212" s="40"/>
      <c r="F212" s="40"/>
      <c r="G212" s="40"/>
    </row>
    <row r="213" spans="3:7" ht="12.75">
      <c r="C213" s="40"/>
      <c r="D213" s="40"/>
      <c r="E213" s="40"/>
      <c r="F213" s="40"/>
      <c r="G213" s="40"/>
    </row>
    <row r="214" spans="1:12" s="87" customFormat="1" ht="12.75">
      <c r="A214" s="83"/>
      <c r="B214" s="84"/>
      <c r="C214" s="84"/>
      <c r="D214" s="84"/>
      <c r="E214" s="84"/>
      <c r="F214" s="84"/>
      <c r="G214" s="84"/>
      <c r="H214" s="84"/>
      <c r="I214" s="84"/>
      <c r="J214" s="84"/>
      <c r="K214" s="85"/>
      <c r="L214" s="86"/>
    </row>
    <row r="215" spans="1:12" s="91" customFormat="1" ht="12.75" customHeight="1">
      <c r="A215" s="83"/>
      <c r="B215" s="84"/>
      <c r="C215" s="84"/>
      <c r="D215" s="84"/>
      <c r="E215" s="84"/>
      <c r="F215" s="84"/>
      <c r="G215" s="84"/>
      <c r="H215" s="84"/>
      <c r="I215" s="84"/>
      <c r="J215" s="84"/>
      <c r="K215" s="85"/>
      <c r="L215" s="90"/>
    </row>
    <row r="216" spans="1:12" s="95" customFormat="1" ht="12.75" customHeight="1">
      <c r="A216" s="83"/>
      <c r="B216" s="84"/>
      <c r="C216" s="84"/>
      <c r="D216" s="84"/>
      <c r="E216" s="84"/>
      <c r="F216" s="84"/>
      <c r="G216" s="84"/>
      <c r="H216" s="84"/>
      <c r="I216" s="84"/>
      <c r="J216" s="84"/>
      <c r="K216" s="85"/>
      <c r="L216" s="94"/>
    </row>
    <row r="217" spans="1:12" s="95" customFormat="1" ht="12.75" customHeight="1">
      <c r="A217" s="83"/>
      <c r="B217" s="84"/>
      <c r="C217" s="84"/>
      <c r="D217" s="84"/>
      <c r="E217" s="84"/>
      <c r="F217" s="84"/>
      <c r="G217" s="84"/>
      <c r="H217" s="84"/>
      <c r="I217" s="84"/>
      <c r="J217" s="84"/>
      <c r="K217" s="85"/>
      <c r="L217" s="94"/>
    </row>
    <row r="218" spans="1:11" s="98" customFormat="1" ht="12.75" customHeight="1">
      <c r="A218" s="96"/>
      <c r="B218" s="96"/>
      <c r="C218" s="96"/>
      <c r="D218" s="96"/>
      <c r="E218" s="96"/>
      <c r="F218" s="96"/>
      <c r="G218" s="97"/>
      <c r="H218" s="96"/>
      <c r="I218" s="96"/>
      <c r="J218" s="96"/>
      <c r="K218" s="96"/>
    </row>
    <row r="219" spans="1:11" s="98" customFormat="1" ht="11.25">
      <c r="A219" s="52"/>
      <c r="B219" s="51"/>
      <c r="C219" s="51"/>
      <c r="D219" s="51"/>
      <c r="E219" s="51"/>
      <c r="F219" s="51"/>
      <c r="G219" s="51"/>
      <c r="H219" s="138"/>
      <c r="I219" s="138"/>
      <c r="J219" s="138"/>
      <c r="K219" s="139"/>
    </row>
    <row r="220" spans="1:11" ht="12.75">
      <c r="A220" s="35"/>
      <c r="B220" s="36"/>
      <c r="C220" s="36"/>
      <c r="D220" s="36"/>
      <c r="E220" s="36"/>
      <c r="F220" s="36"/>
      <c r="G220" s="36"/>
      <c r="H220" s="36"/>
      <c r="I220" s="36"/>
      <c r="J220" s="36"/>
      <c r="K220" s="37"/>
    </row>
    <row r="221" spans="1:11" ht="12.75">
      <c r="A221" s="131" t="s">
        <v>11</v>
      </c>
      <c r="B221" s="132"/>
      <c r="C221" s="132"/>
      <c r="D221" s="132" t="s">
        <v>81</v>
      </c>
      <c r="E221" s="132"/>
      <c r="F221" s="132"/>
      <c r="G221" s="132" t="s">
        <v>80</v>
      </c>
      <c r="H221" s="132"/>
      <c r="I221" s="132"/>
      <c r="J221" s="132"/>
      <c r="K221" s="140"/>
    </row>
    <row r="222" spans="1:11" ht="12.75">
      <c r="A222" s="131" t="s">
        <v>82</v>
      </c>
      <c r="B222" s="132"/>
      <c r="C222" s="132"/>
      <c r="D222" s="132" t="s">
        <v>61</v>
      </c>
      <c r="E222" s="132"/>
      <c r="F222" s="132"/>
      <c r="G222" s="132" t="s">
        <v>83</v>
      </c>
      <c r="H222" s="132"/>
      <c r="I222" s="132"/>
      <c r="J222" s="132"/>
      <c r="K222" s="140"/>
    </row>
    <row r="223" spans="1:11" ht="12.75">
      <c r="A223" s="133" t="s">
        <v>64</v>
      </c>
      <c r="B223" s="134"/>
      <c r="C223" s="134"/>
      <c r="D223" s="134" t="s">
        <v>62</v>
      </c>
      <c r="E223" s="134"/>
      <c r="F223" s="134"/>
      <c r="G223" s="134" t="s">
        <v>85</v>
      </c>
      <c r="H223" s="134"/>
      <c r="I223" s="134"/>
      <c r="J223" s="134"/>
      <c r="K223" s="137"/>
    </row>
    <row r="226" spans="3:8" ht="12.75" hidden="1">
      <c r="C226" s="32" t="s">
        <v>12</v>
      </c>
      <c r="D226" s="32"/>
      <c r="E226" s="32"/>
      <c r="F226" s="32"/>
      <c r="G226" s="32"/>
      <c r="H226" s="32"/>
    </row>
    <row r="227" spans="3:5" ht="12.75" hidden="1">
      <c r="C227" s="33" t="s">
        <v>13</v>
      </c>
      <c r="D227" s="33"/>
      <c r="E227" s="33"/>
    </row>
    <row r="228" spans="4:8" ht="12.75" hidden="1">
      <c r="D228" s="33" t="s">
        <v>56</v>
      </c>
      <c r="E228" s="33"/>
      <c r="H228" s="33"/>
    </row>
    <row r="229" spans="3:7" ht="12.75" hidden="1">
      <c r="C229" s="34" t="s">
        <v>66</v>
      </c>
      <c r="D229" s="34"/>
      <c r="E229" s="34"/>
      <c r="F229" s="34"/>
      <c r="G229" s="34"/>
    </row>
    <row r="230" ht="12.75" hidden="1"/>
    <row r="231" ht="12.75" hidden="1"/>
    <row r="232" ht="12.75" hidden="1"/>
    <row r="233" spans="1:11" ht="12.75" hidden="1">
      <c r="A233" s="143" t="s">
        <v>39</v>
      </c>
      <c r="B233" s="144"/>
      <c r="C233" s="145" t="s">
        <v>48</v>
      </c>
      <c r="D233" s="146"/>
      <c r="E233" s="145" t="s">
        <v>49</v>
      </c>
      <c r="F233" s="146"/>
      <c r="G233" s="145" t="s">
        <v>53</v>
      </c>
      <c r="H233" s="147"/>
      <c r="I233" s="147"/>
      <c r="J233" s="147"/>
      <c r="K233" s="146"/>
    </row>
    <row r="234" spans="1:11" ht="12.75" hidden="1">
      <c r="A234" s="53"/>
      <c r="B234" s="54"/>
      <c r="C234" s="55" t="s">
        <v>54</v>
      </c>
      <c r="D234" s="56" t="s">
        <v>55</v>
      </c>
      <c r="E234" s="56" t="s">
        <v>54</v>
      </c>
      <c r="F234" s="56" t="s">
        <v>55</v>
      </c>
      <c r="G234" s="57" t="s">
        <v>54</v>
      </c>
      <c r="H234" s="55"/>
      <c r="I234" s="58"/>
      <c r="J234" s="58"/>
      <c r="K234" s="56" t="s">
        <v>55</v>
      </c>
    </row>
    <row r="235" spans="1:11" ht="12.75" hidden="1">
      <c r="A235" s="35" t="s">
        <v>37</v>
      </c>
      <c r="B235" s="37"/>
      <c r="C235" s="59">
        <v>0</v>
      </c>
      <c r="D235" s="37">
        <v>0</v>
      </c>
      <c r="E235" s="35"/>
      <c r="F235" s="59"/>
      <c r="G235" s="35"/>
      <c r="H235" s="37"/>
      <c r="I235" s="6"/>
      <c r="J235" s="6"/>
      <c r="K235" s="7"/>
    </row>
    <row r="236" spans="1:11" ht="12.75" hidden="1">
      <c r="A236" s="35" t="s">
        <v>40</v>
      </c>
      <c r="B236" s="37"/>
      <c r="C236" s="60">
        <v>0</v>
      </c>
      <c r="D236" s="37">
        <v>0</v>
      </c>
      <c r="E236" s="61"/>
      <c r="F236" s="62"/>
      <c r="G236" s="35"/>
      <c r="H236" s="37"/>
      <c r="I236" s="6"/>
      <c r="J236" s="6"/>
      <c r="K236" s="7"/>
    </row>
    <row r="237" spans="1:11" ht="12.75" hidden="1">
      <c r="A237" s="35" t="s">
        <v>17</v>
      </c>
      <c r="B237" s="37"/>
      <c r="C237" s="60">
        <v>0</v>
      </c>
      <c r="D237" s="37">
        <v>0</v>
      </c>
      <c r="E237" s="35"/>
      <c r="F237" s="60"/>
      <c r="G237" s="35"/>
      <c r="H237" s="37"/>
      <c r="I237" s="6"/>
      <c r="J237" s="6"/>
      <c r="K237" s="7"/>
    </row>
    <row r="238" spans="1:11" ht="12.75" hidden="1">
      <c r="A238" s="35" t="s">
        <v>19</v>
      </c>
      <c r="B238" s="37"/>
      <c r="C238" s="60">
        <v>0</v>
      </c>
      <c r="D238" s="37">
        <v>0</v>
      </c>
      <c r="E238" s="35"/>
      <c r="F238" s="60"/>
      <c r="G238" s="35"/>
      <c r="H238" s="37"/>
      <c r="I238" s="6"/>
      <c r="J238" s="6"/>
      <c r="K238" s="7"/>
    </row>
    <row r="239" spans="1:11" ht="12.75" hidden="1">
      <c r="A239" s="35" t="s">
        <v>20</v>
      </c>
      <c r="B239" s="37"/>
      <c r="C239" s="60">
        <v>0</v>
      </c>
      <c r="D239" s="37">
        <v>0</v>
      </c>
      <c r="E239" s="35"/>
      <c r="F239" s="60"/>
      <c r="G239" s="35"/>
      <c r="H239" s="37"/>
      <c r="I239" s="6"/>
      <c r="J239" s="6"/>
      <c r="K239" s="7"/>
    </row>
    <row r="240" spans="1:11" ht="12.75" hidden="1">
      <c r="A240" s="35" t="s">
        <v>21</v>
      </c>
      <c r="B240" s="37"/>
      <c r="C240" s="60">
        <v>0</v>
      </c>
      <c r="D240" s="37">
        <v>0</v>
      </c>
      <c r="E240" s="35"/>
      <c r="F240" s="60"/>
      <c r="G240" s="35"/>
      <c r="H240" s="37"/>
      <c r="I240" s="6"/>
      <c r="J240" s="6"/>
      <c r="K240" s="7"/>
    </row>
    <row r="241" spans="1:11" ht="12.75" hidden="1">
      <c r="A241" s="35" t="s">
        <v>22</v>
      </c>
      <c r="B241" s="37"/>
      <c r="C241" s="60">
        <v>0</v>
      </c>
      <c r="D241" s="37">
        <v>0</v>
      </c>
      <c r="E241" s="35"/>
      <c r="F241" s="60"/>
      <c r="G241" s="35"/>
      <c r="H241" s="37"/>
      <c r="I241" s="6"/>
      <c r="J241" s="6"/>
      <c r="K241" s="7"/>
    </row>
    <row r="242" spans="1:11" ht="12.75" hidden="1">
      <c r="A242" s="35" t="s">
        <v>23</v>
      </c>
      <c r="B242" s="37"/>
      <c r="C242" s="60">
        <v>0</v>
      </c>
      <c r="D242" s="37">
        <v>0</v>
      </c>
      <c r="E242" s="35"/>
      <c r="F242" s="60"/>
      <c r="G242" s="35"/>
      <c r="H242" s="37"/>
      <c r="I242" s="6"/>
      <c r="J242" s="6"/>
      <c r="K242" s="7"/>
    </row>
    <row r="243" spans="1:11" ht="12.75" hidden="1">
      <c r="A243" s="35" t="s">
        <v>24</v>
      </c>
      <c r="B243" s="37"/>
      <c r="C243" s="60">
        <v>0</v>
      </c>
      <c r="D243" s="37">
        <v>0</v>
      </c>
      <c r="E243" s="35"/>
      <c r="F243" s="60"/>
      <c r="G243" s="35"/>
      <c r="H243" s="37"/>
      <c r="I243" s="6"/>
      <c r="J243" s="6"/>
      <c r="K243" s="7"/>
    </row>
    <row r="244" spans="1:11" ht="12.75" hidden="1">
      <c r="A244" s="35" t="s">
        <v>25</v>
      </c>
      <c r="B244" s="37"/>
      <c r="C244" s="60">
        <v>0</v>
      </c>
      <c r="D244" s="37">
        <v>0</v>
      </c>
      <c r="E244" s="35"/>
      <c r="F244" s="60"/>
      <c r="G244" s="35"/>
      <c r="H244" s="37"/>
      <c r="I244" s="6"/>
      <c r="J244" s="6"/>
      <c r="K244" s="7"/>
    </row>
    <row r="245" spans="1:11" ht="12.75" hidden="1">
      <c r="A245" s="35" t="s">
        <v>41</v>
      </c>
      <c r="B245" s="37"/>
      <c r="C245" s="60">
        <v>0</v>
      </c>
      <c r="D245" s="37">
        <v>0</v>
      </c>
      <c r="E245" s="35"/>
      <c r="F245" s="60"/>
      <c r="G245" s="35"/>
      <c r="H245" s="37"/>
      <c r="I245" s="6"/>
      <c r="J245" s="6"/>
      <c r="K245" s="7"/>
    </row>
    <row r="246" spans="1:11" ht="12.75" hidden="1">
      <c r="A246" s="35" t="s">
        <v>42</v>
      </c>
      <c r="B246" s="37"/>
      <c r="C246" s="60">
        <v>0</v>
      </c>
      <c r="D246" s="37">
        <v>0</v>
      </c>
      <c r="E246" s="35"/>
      <c r="F246" s="60"/>
      <c r="G246" s="35"/>
      <c r="H246" s="37"/>
      <c r="I246" s="6"/>
      <c r="J246" s="6"/>
      <c r="K246" s="7"/>
    </row>
    <row r="247" spans="1:11" ht="12.75" hidden="1">
      <c r="A247" s="35" t="s">
        <v>29</v>
      </c>
      <c r="B247" s="37"/>
      <c r="C247" s="60">
        <v>0</v>
      </c>
      <c r="D247" s="37">
        <v>0</v>
      </c>
      <c r="E247" s="35"/>
      <c r="F247" s="60"/>
      <c r="G247" s="35"/>
      <c r="H247" s="37"/>
      <c r="I247" s="6"/>
      <c r="J247" s="6"/>
      <c r="K247" s="7"/>
    </row>
    <row r="248" spans="1:11" ht="12.75" hidden="1">
      <c r="A248" s="35" t="s">
        <v>30</v>
      </c>
      <c r="B248" s="37"/>
      <c r="C248" s="60">
        <v>0</v>
      </c>
      <c r="D248" s="37">
        <v>0</v>
      </c>
      <c r="E248" s="35"/>
      <c r="F248" s="60"/>
      <c r="G248" s="35"/>
      <c r="H248" s="37"/>
      <c r="I248" s="6"/>
      <c r="J248" s="6"/>
      <c r="K248" s="7"/>
    </row>
    <row r="249" spans="1:11" ht="12.75" hidden="1">
      <c r="A249" s="35" t="s">
        <v>43</v>
      </c>
      <c r="B249" s="37"/>
      <c r="C249" s="60">
        <v>0</v>
      </c>
      <c r="D249" s="37">
        <v>0</v>
      </c>
      <c r="E249" s="35"/>
      <c r="F249" s="60"/>
      <c r="G249" s="35"/>
      <c r="H249" s="37"/>
      <c r="I249" s="6"/>
      <c r="J249" s="6"/>
      <c r="K249" s="7"/>
    </row>
    <row r="250" spans="1:11" ht="12.75" hidden="1">
      <c r="A250" s="35" t="s">
        <v>44</v>
      </c>
      <c r="B250" s="37"/>
      <c r="C250" s="60">
        <v>0</v>
      </c>
      <c r="D250" s="37">
        <v>0</v>
      </c>
      <c r="E250" s="35"/>
      <c r="F250" s="60"/>
      <c r="G250" s="35"/>
      <c r="H250" s="37"/>
      <c r="I250" s="6"/>
      <c r="J250" s="6"/>
      <c r="K250" s="7"/>
    </row>
    <row r="251" spans="1:11" ht="12.75" hidden="1">
      <c r="A251" s="35" t="s">
        <v>45</v>
      </c>
      <c r="B251" s="37"/>
      <c r="C251" s="60">
        <v>0</v>
      </c>
      <c r="D251" s="37">
        <v>0</v>
      </c>
      <c r="E251" s="35"/>
      <c r="F251" s="60"/>
      <c r="G251" s="35"/>
      <c r="H251" s="37"/>
      <c r="I251" s="6"/>
      <c r="J251" s="6"/>
      <c r="K251" s="7"/>
    </row>
    <row r="252" spans="1:11" ht="12.75" hidden="1">
      <c r="A252" s="35" t="s">
        <v>4</v>
      </c>
      <c r="B252" s="37"/>
      <c r="C252" s="60">
        <v>0</v>
      </c>
      <c r="D252" s="37">
        <v>0</v>
      </c>
      <c r="E252" s="35"/>
      <c r="F252" s="60"/>
      <c r="G252" s="35"/>
      <c r="H252" s="37"/>
      <c r="I252" s="6"/>
      <c r="J252" s="6"/>
      <c r="K252" s="7"/>
    </row>
    <row r="253" spans="1:11" ht="12.75" hidden="1">
      <c r="A253" s="35" t="s">
        <v>7</v>
      </c>
      <c r="B253" s="37"/>
      <c r="C253" s="60">
        <v>0</v>
      </c>
      <c r="D253" s="37">
        <v>0</v>
      </c>
      <c r="E253" s="35"/>
      <c r="F253" s="60"/>
      <c r="G253" s="35"/>
      <c r="H253" s="37"/>
      <c r="I253" s="6"/>
      <c r="J253" s="6"/>
      <c r="K253" s="7"/>
    </row>
    <row r="254" spans="1:11" ht="12.75" hidden="1">
      <c r="A254" s="35" t="s">
        <v>8</v>
      </c>
      <c r="B254" s="37"/>
      <c r="C254" s="60">
        <v>0</v>
      </c>
      <c r="D254" s="37">
        <v>0</v>
      </c>
      <c r="E254" s="35"/>
      <c r="F254" s="60"/>
      <c r="G254" s="35"/>
      <c r="H254" s="37"/>
      <c r="I254" s="6"/>
      <c r="J254" s="6"/>
      <c r="K254" s="7"/>
    </row>
    <row r="255" spans="1:11" ht="12.75" hidden="1">
      <c r="A255" s="35" t="s">
        <v>9</v>
      </c>
      <c r="B255" s="37"/>
      <c r="C255" s="60">
        <v>0</v>
      </c>
      <c r="D255" s="37">
        <v>0</v>
      </c>
      <c r="E255" s="35"/>
      <c r="F255" s="60"/>
      <c r="G255" s="35"/>
      <c r="H255" s="37"/>
      <c r="I255" s="6"/>
      <c r="J255" s="6"/>
      <c r="K255" s="7"/>
    </row>
    <row r="256" spans="1:11" ht="12.75" hidden="1">
      <c r="A256" s="35" t="s">
        <v>46</v>
      </c>
      <c r="B256" s="37"/>
      <c r="C256" s="60">
        <v>0</v>
      </c>
      <c r="D256" s="37">
        <v>0</v>
      </c>
      <c r="E256" s="35"/>
      <c r="F256" s="60"/>
      <c r="G256" s="35"/>
      <c r="H256" s="37"/>
      <c r="I256" s="6"/>
      <c r="J256" s="6"/>
      <c r="K256" s="7"/>
    </row>
    <row r="257" spans="1:11" ht="12.75" hidden="1">
      <c r="A257" s="35" t="s">
        <v>47</v>
      </c>
      <c r="B257" s="37"/>
      <c r="C257" s="60">
        <v>0</v>
      </c>
      <c r="D257" s="37">
        <v>0</v>
      </c>
      <c r="E257" s="35"/>
      <c r="F257" s="60"/>
      <c r="G257" s="35"/>
      <c r="H257" s="37"/>
      <c r="I257" s="6"/>
      <c r="J257" s="6"/>
      <c r="K257" s="7"/>
    </row>
    <row r="258" spans="1:11" ht="12.75" hidden="1">
      <c r="A258" s="35"/>
      <c r="B258" s="37"/>
      <c r="C258" s="63"/>
      <c r="D258" s="7"/>
      <c r="E258" s="5"/>
      <c r="F258" s="63"/>
      <c r="G258" s="5"/>
      <c r="H258" s="7"/>
      <c r="I258" s="6"/>
      <c r="J258" s="6"/>
      <c r="K258" s="7"/>
    </row>
    <row r="259" spans="1:11" ht="12.75" hidden="1">
      <c r="A259" s="28"/>
      <c r="B259" s="30"/>
      <c r="C259" s="64"/>
      <c r="D259" s="30"/>
      <c r="E259" s="28"/>
      <c r="F259" s="64"/>
      <c r="G259" s="28"/>
      <c r="H259" s="30"/>
      <c r="I259" s="29"/>
      <c r="J259" s="29"/>
      <c r="K259" s="30"/>
    </row>
    <row r="260" ht="12.75" hidden="1"/>
    <row r="261" spans="1:11" ht="12.75" hidden="1">
      <c r="A261" s="52"/>
      <c r="B261" s="51" t="s">
        <v>11</v>
      </c>
      <c r="C261" s="51"/>
      <c r="D261" s="51" t="s">
        <v>34</v>
      </c>
      <c r="E261" s="51"/>
      <c r="F261" s="51" t="s">
        <v>51</v>
      </c>
      <c r="G261" s="51"/>
      <c r="H261" s="51"/>
      <c r="I261" s="65"/>
      <c r="J261" s="65"/>
      <c r="K261" s="66"/>
    </row>
    <row r="262" spans="1:11" ht="12.75" hidden="1">
      <c r="A262" s="35"/>
      <c r="B262" s="36"/>
      <c r="C262" s="36"/>
      <c r="D262" s="36"/>
      <c r="E262" s="36"/>
      <c r="F262" s="36"/>
      <c r="G262" s="36"/>
      <c r="H262" s="36"/>
      <c r="I262" s="36"/>
      <c r="J262" s="36"/>
      <c r="K262" s="37"/>
    </row>
    <row r="263" spans="1:11" ht="12.75" hidden="1">
      <c r="A263" s="38"/>
      <c r="B263" s="39"/>
      <c r="C263" s="36"/>
      <c r="D263" s="40"/>
      <c r="E263" s="40"/>
      <c r="F263" s="40"/>
      <c r="G263" s="40"/>
      <c r="H263" s="40"/>
      <c r="I263" s="36"/>
      <c r="J263" s="36"/>
      <c r="K263" s="37"/>
    </row>
    <row r="264" spans="1:11" ht="12.75" hidden="1">
      <c r="A264" s="131" t="s">
        <v>65</v>
      </c>
      <c r="B264" s="132"/>
      <c r="C264" s="132"/>
      <c r="D264" s="132" t="s">
        <v>61</v>
      </c>
      <c r="E264" s="132"/>
      <c r="F264" s="132" t="s">
        <v>59</v>
      </c>
      <c r="G264" s="132"/>
      <c r="H264" s="132"/>
      <c r="I264" s="132"/>
      <c r="J264" s="132"/>
      <c r="K264" s="140"/>
    </row>
    <row r="265" spans="1:11" ht="12.75" hidden="1">
      <c r="A265" s="133" t="s">
        <v>64</v>
      </c>
      <c r="B265" s="134"/>
      <c r="C265" s="134"/>
      <c r="D265" s="134" t="s">
        <v>33</v>
      </c>
      <c r="E265" s="134"/>
      <c r="F265" s="134" t="s">
        <v>35</v>
      </c>
      <c r="G265" s="134"/>
      <c r="H265" s="134"/>
      <c r="I265" s="134"/>
      <c r="J265" s="134"/>
      <c r="K265" s="137"/>
    </row>
    <row r="266" ht="12.75" hidden="1"/>
  </sheetData>
  <sheetProtection/>
  <mergeCells count="119">
    <mergeCell ref="A170:C170"/>
    <mergeCell ref="A171:C171"/>
    <mergeCell ref="A172:B172"/>
    <mergeCell ref="A107:C107"/>
    <mergeCell ref="A108:C108"/>
    <mergeCell ref="A109:C109"/>
    <mergeCell ref="A117:C117"/>
    <mergeCell ref="A136:B136"/>
    <mergeCell ref="A138:C138"/>
    <mergeCell ref="A97:C97"/>
    <mergeCell ref="A98:C98"/>
    <mergeCell ref="A96:C96"/>
    <mergeCell ref="G98:K98"/>
    <mergeCell ref="A221:C221"/>
    <mergeCell ref="D221:F221"/>
    <mergeCell ref="A110:C110"/>
    <mergeCell ref="A111:C111"/>
    <mergeCell ref="A112:C112"/>
    <mergeCell ref="A113:C113"/>
    <mergeCell ref="C7:G7"/>
    <mergeCell ref="C4:G4"/>
    <mergeCell ref="C5:G5"/>
    <mergeCell ref="C6:G6"/>
    <mergeCell ref="C53:G53"/>
    <mergeCell ref="C54:G54"/>
    <mergeCell ref="G43:K43"/>
    <mergeCell ref="D43:F43"/>
    <mergeCell ref="G44:K44"/>
    <mergeCell ref="D44:F44"/>
    <mergeCell ref="A233:B233"/>
    <mergeCell ref="C233:D233"/>
    <mergeCell ref="E233:F233"/>
    <mergeCell ref="G233:K233"/>
    <mergeCell ref="A265:C265"/>
    <mergeCell ref="D265:E265"/>
    <mergeCell ref="F265:K265"/>
    <mergeCell ref="A264:C264"/>
    <mergeCell ref="D264:E264"/>
    <mergeCell ref="F264:K264"/>
    <mergeCell ref="F40:K40"/>
    <mergeCell ref="D40:E40"/>
    <mergeCell ref="G97:K97"/>
    <mergeCell ref="G222:K222"/>
    <mergeCell ref="C55:G55"/>
    <mergeCell ref="D97:F97"/>
    <mergeCell ref="D98:F98"/>
    <mergeCell ref="A40:C40"/>
    <mergeCell ref="G96:K96"/>
    <mergeCell ref="D96:F96"/>
    <mergeCell ref="D42:F42"/>
    <mergeCell ref="G42:K42"/>
    <mergeCell ref="A42:C42"/>
    <mergeCell ref="A94:B94"/>
    <mergeCell ref="A43:C43"/>
    <mergeCell ref="A44:C44"/>
    <mergeCell ref="F94:K94"/>
    <mergeCell ref="D94:E94"/>
    <mergeCell ref="A222:C222"/>
    <mergeCell ref="D222:F222"/>
    <mergeCell ref="A223:C223"/>
    <mergeCell ref="D223:F223"/>
    <mergeCell ref="C103:G103"/>
    <mergeCell ref="C104:G104"/>
    <mergeCell ref="C105:G105"/>
    <mergeCell ref="G223:K223"/>
    <mergeCell ref="H219:K219"/>
    <mergeCell ref="G221:K221"/>
    <mergeCell ref="A114:C114"/>
    <mergeCell ref="A116:C116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7:C137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</mergeCells>
  <printOptions/>
  <pageMargins left="0.3937007874015748" right="0.2755905511811024" top="0.1968503937007874" bottom="0.1968503937007874" header="0" footer="0"/>
  <pageSetup horizontalDpi="600" verticalDpi="600" orientation="landscape" r:id="rId6"/>
  <legacyDrawing r:id="rId5"/>
  <oleObjects>
    <oleObject progId="PBrush" shapeId="964833" r:id="rId1"/>
    <oleObject progId="PBrush" shapeId="146946" r:id="rId2"/>
    <oleObject progId="PBrush" shapeId="374972" r:id="rId3"/>
    <oleObject progId="PBrush" shapeId="39761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Asistencia Privada del Edo. de Sinaloa</dc:creator>
  <cp:keywords/>
  <dc:description/>
  <cp:lastModifiedBy>LauraQuint</cp:lastModifiedBy>
  <cp:lastPrinted>2012-05-25T15:41:28Z</cp:lastPrinted>
  <dcterms:created xsi:type="dcterms:W3CDTF">2003-10-22T19:09:54Z</dcterms:created>
  <dcterms:modified xsi:type="dcterms:W3CDTF">2017-04-20T20:03:44Z</dcterms:modified>
  <cp:category/>
  <cp:version/>
  <cp:contentType/>
  <cp:contentStatus/>
</cp:coreProperties>
</file>