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7400" windowHeight="8265" activeTab="0"/>
  </bookViews>
  <sheets>
    <sheet name="Hoja1" sheetId="1" r:id="rId1"/>
    <sheet name="Hoja2" sheetId="2" r:id="rId2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<sst xmlns="http://schemas.openxmlformats.org/spreadsheetml/2006/main" count="261" uniqueCount="149">
  <si>
    <t>DESTINATARIOS DE RECURSOS PÚBLICOS</t>
  </si>
  <si>
    <t>BENEFICIARIO</t>
  </si>
  <si>
    <t>CONCEPTO</t>
  </si>
  <si>
    <t>IMPRESIONES</t>
  </si>
  <si>
    <t>COMISIÓN FEDERAL DE ELECTRICIDAD</t>
  </si>
  <si>
    <t>ENERGÍA ELÉCTRICA</t>
  </si>
  <si>
    <t>COMBUSTIBLES Y LUBRICANTES</t>
  </si>
  <si>
    <t>PÓLIZA</t>
  </si>
  <si>
    <t>FECHA</t>
  </si>
  <si>
    <t>IMPORTE</t>
  </si>
  <si>
    <t>JUNTA DE ASISTENCIA PRIVADA DEL ESTADO DE SINALOA</t>
  </si>
  <si>
    <t>SODEXO MOTIVATION SOLUTIONS MÉXICO, SA DE CV</t>
  </si>
  <si>
    <t>VIÁTICOS Y PASAJES</t>
  </si>
  <si>
    <t>BEBIDAS AMC, SA DE CV</t>
  </si>
  <si>
    <t>MARTHA ALEJANDRA HIGUERA PAYÁN</t>
  </si>
  <si>
    <t>DE LLAMAS COPIADORAS, SA DE CV</t>
  </si>
  <si>
    <t>ARRENDAMIENTO DE COPIADORA</t>
  </si>
  <si>
    <t>MATERIAL DE ASEO</t>
  </si>
  <si>
    <t>ARRENDAMIENTO DE INMUEBLES</t>
  </si>
  <si>
    <t>ALIMENTACIÓN EN ATENCIÓN INVITADOS OFICIALES</t>
  </si>
  <si>
    <t>MEGACABLE</t>
  </si>
  <si>
    <t>C &amp; A</t>
  </si>
  <si>
    <t>telefono doña ines</t>
  </si>
  <si>
    <t>baluarte</t>
  </si>
  <si>
    <t>TURISMO GT, SA DE CV</t>
  </si>
  <si>
    <t>DIVERSOS</t>
  </si>
  <si>
    <t>DAVID ENRIQUE ANCONA TAPIA</t>
  </si>
  <si>
    <t>ARRENDAMIENTO DE MOBILIARIO</t>
  </si>
  <si>
    <t>ANA LUCÍA PEÑA GARCÍA</t>
  </si>
  <si>
    <t>OLAF SANTOS PARTIDO</t>
  </si>
  <si>
    <t>PAPELERÍA</t>
  </si>
  <si>
    <t>TELEFONÍA POR CABLE, SA DE CV</t>
  </si>
  <si>
    <t>INTERNET</t>
  </si>
  <si>
    <t>MANTENIMIENTO EQUIPO DE CÓMPUTO</t>
  </si>
  <si>
    <t>CÉSAR GUZMÁN VÁZQUEZ</t>
  </si>
  <si>
    <t>SERVICIOS DE ASESORÍA</t>
  </si>
  <si>
    <t>REEMBOLSO DE CAJA CHICA</t>
  </si>
  <si>
    <t>WALTER GLENN CORRAL AMEZCUA</t>
  </si>
  <si>
    <t>MANJARREZ IMPRESORES, SA DE CV</t>
  </si>
  <si>
    <t>PREMIER CHEVROLET, SA DE CV</t>
  </si>
  <si>
    <t>PAOLA ARMENTA RUBIO</t>
  </si>
  <si>
    <t>Período correspondiente de Enero-Marzo 2019</t>
  </si>
  <si>
    <t>EC01</t>
  </si>
  <si>
    <t>RIO LERMA 162, SA DE CV</t>
  </si>
  <si>
    <t>EC04</t>
  </si>
  <si>
    <t>HOSPEDAJE</t>
  </si>
  <si>
    <t>PATRICIA HERRERA GARCIADIEGO</t>
  </si>
  <si>
    <t>EC05</t>
  </si>
  <si>
    <t>CAPACITACIÓN Y ADIESTRAMIENTO</t>
  </si>
  <si>
    <t>JÉSSICA JAZMÍN RAMÍREZ SARABIA</t>
  </si>
  <si>
    <t>EC08</t>
  </si>
  <si>
    <t>SCOTIABANK INVERLAT, SA</t>
  </si>
  <si>
    <t>D05</t>
  </si>
  <si>
    <t xml:space="preserve">RADIOMÓVIL DIPSA, SA </t>
  </si>
  <si>
    <t>TELEFONÍA MÓVIL</t>
  </si>
  <si>
    <t>D02</t>
  </si>
  <si>
    <t>COMISIONES BANCARIAS</t>
  </si>
  <si>
    <t>GLADYS RAMOS ARREOLA</t>
  </si>
  <si>
    <t>BANCA AFIRME, SA</t>
  </si>
  <si>
    <t>D028</t>
  </si>
  <si>
    <t>D032</t>
  </si>
  <si>
    <t>D027</t>
  </si>
  <si>
    <t>HSBC MÉXICO, SA</t>
  </si>
  <si>
    <t>D033</t>
  </si>
  <si>
    <t>D037</t>
  </si>
  <si>
    <t>D014</t>
  </si>
  <si>
    <t>EB01</t>
  </si>
  <si>
    <t>ALARMA COMUNICACIÓN Y SERVICIO</t>
  </si>
  <si>
    <t>EB03</t>
  </si>
  <si>
    <t>EB04</t>
  </si>
  <si>
    <t>DIVERSOS Y SERVICIO DE MONITOREO</t>
  </si>
  <si>
    <t>EB05</t>
  </si>
  <si>
    <t>EB06</t>
  </si>
  <si>
    <t>BOLETOS DE AVIÓN</t>
  </si>
  <si>
    <t>EB07</t>
  </si>
  <si>
    <t>SERVICIO DE MONITOREO</t>
  </si>
  <si>
    <t>EB09</t>
  </si>
  <si>
    <t>EB08</t>
  </si>
  <si>
    <t>PAPELERÍA OFILLEVA, SA DE CV</t>
  </si>
  <si>
    <t>SERVICIOS DE FUMIIGACIÓN</t>
  </si>
  <si>
    <t>MANTENIMIENTO DE EQUIPO DE TRANSPORTE</t>
  </si>
  <si>
    <t xml:space="preserve">SEGUROS BANORTE, SA </t>
  </si>
  <si>
    <t>SEGUROS DE BIENES MUEBLES</t>
  </si>
  <si>
    <t>BOLETOS DE AVIÓN EN ATENCIÓN INVITADOS OFICIALES</t>
  </si>
  <si>
    <t>AEROENLACES NACIONALES, SA DE CV</t>
  </si>
  <si>
    <t>DIVERSOS Y MANTENIMIENTO EQUIPO DE CÓMPUTO</t>
  </si>
  <si>
    <t>D01</t>
  </si>
  <si>
    <t>DIVERSOS Y MANTENIMIENTO DE EQUIPO DE CÓMPUTO</t>
  </si>
  <si>
    <t>MARÍA CONSUELO LEYSON DÍAS</t>
  </si>
  <si>
    <t>COMERCIAL AUTOMOTRIZ DEL NOROESTE, SA DE CV</t>
  </si>
  <si>
    <t>COPPEL, SA DE CV</t>
  </si>
  <si>
    <t>ED03</t>
  </si>
  <si>
    <t>ED04</t>
  </si>
  <si>
    <t>COMPRA DE AUTOS SORTEO</t>
  </si>
  <si>
    <t>COMPRA PREMIOS MENORES SORTEO</t>
  </si>
  <si>
    <t>D036</t>
  </si>
  <si>
    <t>D029</t>
  </si>
  <si>
    <t>D025</t>
  </si>
  <si>
    <t>D026</t>
  </si>
  <si>
    <t>D002</t>
  </si>
  <si>
    <t>D005</t>
  </si>
  <si>
    <t>EB10</t>
  </si>
  <si>
    <t>EB11</t>
  </si>
  <si>
    <t>EB12</t>
  </si>
  <si>
    <t>EB13</t>
  </si>
  <si>
    <t>EB14</t>
  </si>
  <si>
    <t>EB15</t>
  </si>
  <si>
    <t>EB18</t>
  </si>
  <si>
    <t>EB19</t>
  </si>
  <si>
    <t>D04</t>
  </si>
  <si>
    <t>FIDEICOMISO F/1596</t>
  </si>
  <si>
    <t>HOSPEDAJE EN ATENCIÓN INVITADOS OFICIALES</t>
  </si>
  <si>
    <t>CHÁVEZ AMEX Y CÍA, SC</t>
  </si>
  <si>
    <t>EB02</t>
  </si>
  <si>
    <t>SAUL IVAN RUBIO ROBLES</t>
  </si>
  <si>
    <t>LIBROS Y REVISTAS</t>
  </si>
  <si>
    <t>GR GUROS, SA DE CV</t>
  </si>
  <si>
    <t>MANTENIMIENTO EDIFICIOS PÚBLICOS</t>
  </si>
  <si>
    <t>IMPRESOS TECNOLÓGICOS DE MÉXICO, S DE RL DE CV</t>
  </si>
  <si>
    <t>ILDELFONSO AVILEZ BELTRÁN</t>
  </si>
  <si>
    <t>EB16</t>
  </si>
  <si>
    <t>AGUA PURIFICADA</t>
  </si>
  <si>
    <t>IMAZ MÉZICO, SA DE CV</t>
  </si>
  <si>
    <t>EB17</t>
  </si>
  <si>
    <t>SERVICIOS DE VIGILANCIA</t>
  </si>
  <si>
    <t>EB20</t>
  </si>
  <si>
    <t>D17</t>
  </si>
  <si>
    <t>D06</t>
  </si>
  <si>
    <t>EC02</t>
  </si>
  <si>
    <t>EQUIPO DE CÓMPUTO</t>
  </si>
  <si>
    <t>BISTRÓ MIRÓ, SA DE CV</t>
  </si>
  <si>
    <t>EC03</t>
  </si>
  <si>
    <t>JESÚS ALBERTO VALDEZ HERNÁNDEZ</t>
  </si>
  <si>
    <t>ARRENDAMIENTO INMUEBLES</t>
  </si>
  <si>
    <t>EC06</t>
  </si>
  <si>
    <t>D12</t>
  </si>
  <si>
    <t>D13</t>
  </si>
  <si>
    <t>D14</t>
  </si>
  <si>
    <t>D15</t>
  </si>
  <si>
    <t>EMILIANO HEREDIA MEDINA</t>
  </si>
  <si>
    <t>D16</t>
  </si>
  <si>
    <t>D75</t>
  </si>
  <si>
    <t>D78</t>
  </si>
  <si>
    <t>ED01</t>
  </si>
  <si>
    <t>PREMIOS MENORES</t>
  </si>
  <si>
    <t>UNITRAVELS ORQUESTADORA Y OPERADORA DE VIAJES, SA DE CV</t>
  </si>
  <si>
    <t>ED02</t>
  </si>
  <si>
    <t>SERVICIOS DE IMPRESIONES DE SINALOA, SA DE CV</t>
  </si>
  <si>
    <t>D67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</si>
</sst>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ddd\,\ dd&quot; de &quot;mmmm&quot; de &quot;yyyy"/>
    <numFmt numFmtId="166" formatCode="dd\-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3" fontId="19" fillId="33" borderId="10" xfId="46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wrapText="1"/>
    </xf>
    <xf numFmtId="43" fontId="20" fillId="0" borderId="0" xfId="46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wrapText="1"/>
    </xf>
    <xf numFmtId="43" fontId="21" fillId="0" borderId="0" xfId="46" applyFont="1" applyAlignment="1">
      <alignment horizontal="right"/>
    </xf>
    <xf numFmtId="0" fontId="22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 horizontal="center" vertical="distributed" wrapText="1"/>
    </xf>
    <xf numFmtId="43" fontId="22" fillId="0" borderId="0" xfId="46" applyFont="1" applyAlignment="1">
      <alignment horizontal="right" vertical="distributed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43" fontId="45" fillId="0" borderId="10" xfId="46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43" fontId="45" fillId="0" borderId="0" xfId="46" applyFont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43" fontId="45" fillId="34" borderId="10" xfId="46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wrapText="1"/>
    </xf>
    <xf numFmtId="43" fontId="23" fillId="0" borderId="0" xfId="46" applyFont="1" applyAlignment="1">
      <alignment horizontal="right"/>
    </xf>
    <xf numFmtId="0" fontId="24" fillId="34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66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3" fontId="45" fillId="0" borderId="10" xfId="46" applyFont="1" applyFill="1" applyBorder="1" applyAlignment="1">
      <alignment vertical="center" wrapText="1"/>
    </xf>
    <xf numFmtId="0" fontId="27" fillId="0" borderId="0" xfId="0" applyFont="1" applyAlignment="1">
      <alignment horizontal="center" vertical="distributed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1905000</xdr:colOff>
      <xdr:row>4</xdr:row>
      <xdr:rowOff>9525</xdr:rowOff>
    </xdr:to>
    <xdr:pic>
      <xdr:nvPicPr>
        <xdr:cNvPr id="1" name="2 Imagen" descr="C:\Users\Aleyda\Desktop\LAURA_2\LOGOS JAP\LOGO_JAP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D42" sqref="D42"/>
    </sheetView>
  </sheetViews>
  <sheetFormatPr defaultColWidth="11.421875" defaultRowHeight="15"/>
  <cols>
    <col min="1" max="1" width="82.8515625" style="27" bestFit="1" customWidth="1"/>
    <col min="2" max="2" width="25.8515625" style="28" bestFit="1" customWidth="1"/>
    <col min="3" max="3" width="12.7109375" style="29" bestFit="1" customWidth="1"/>
    <col min="4" max="4" width="46.00390625" style="27" bestFit="1" customWidth="1"/>
    <col min="5" max="5" width="14.421875" style="30" bestFit="1" customWidth="1"/>
    <col min="6" max="16384" width="11.421875" style="1" customWidth="1"/>
  </cols>
  <sheetData>
    <row r="1" spans="1:5" ht="15.75">
      <c r="A1" s="9"/>
      <c r="B1" s="10"/>
      <c r="C1" s="11"/>
      <c r="D1" s="12"/>
      <c r="E1" s="13"/>
    </row>
    <row r="2" spans="1:5" ht="15.75">
      <c r="A2" s="14"/>
      <c r="B2" s="15"/>
      <c r="C2" s="16"/>
      <c r="D2" s="17"/>
      <c r="E2" s="18"/>
    </row>
    <row r="3" spans="1:5" ht="18.75">
      <c r="A3" s="51" t="s">
        <v>10</v>
      </c>
      <c r="B3" s="51"/>
      <c r="C3" s="51"/>
      <c r="D3" s="51"/>
      <c r="E3" s="51"/>
    </row>
    <row r="4" spans="1:5" ht="18.75">
      <c r="A4" s="35"/>
      <c r="B4" s="36"/>
      <c r="C4" s="37"/>
      <c r="D4" s="38"/>
      <c r="E4" s="39"/>
    </row>
    <row r="5" spans="1:5" ht="18.75">
      <c r="A5" s="51" t="s">
        <v>0</v>
      </c>
      <c r="B5" s="51"/>
      <c r="C5" s="51"/>
      <c r="D5" s="51"/>
      <c r="E5" s="51"/>
    </row>
    <row r="6" spans="1:5" ht="18.75">
      <c r="A6" s="51" t="s">
        <v>41</v>
      </c>
      <c r="B6" s="51"/>
      <c r="C6" s="51"/>
      <c r="D6" s="51"/>
      <c r="E6" s="51"/>
    </row>
    <row r="7" spans="1:5" ht="15.75">
      <c r="A7" s="19"/>
      <c r="B7" s="20"/>
      <c r="C7" s="21"/>
      <c r="D7" s="22"/>
      <c r="E7" s="23"/>
    </row>
    <row r="8" spans="1:5" s="2" customFormat="1" ht="19.5" customHeight="1">
      <c r="A8" s="5" t="s">
        <v>1</v>
      </c>
      <c r="B8" s="5" t="s">
        <v>7</v>
      </c>
      <c r="C8" s="6" t="s">
        <v>8</v>
      </c>
      <c r="D8" s="7" t="s">
        <v>2</v>
      </c>
      <c r="E8" s="8" t="s">
        <v>9</v>
      </c>
    </row>
    <row r="9" spans="1:5" s="4" customFormat="1" ht="19.5" customHeight="1">
      <c r="A9" s="31" t="s">
        <v>11</v>
      </c>
      <c r="B9" s="32" t="s">
        <v>42</v>
      </c>
      <c r="C9" s="44">
        <v>43472</v>
      </c>
      <c r="D9" s="33" t="s">
        <v>6</v>
      </c>
      <c r="E9" s="34">
        <f>10464</f>
        <v>10464</v>
      </c>
    </row>
    <row r="10" spans="1:5" s="3" customFormat="1" ht="19.5" customHeight="1">
      <c r="A10" s="24" t="s">
        <v>43</v>
      </c>
      <c r="B10" s="25" t="s">
        <v>44</v>
      </c>
      <c r="C10" s="45">
        <v>43496</v>
      </c>
      <c r="D10" s="24" t="s">
        <v>45</v>
      </c>
      <c r="E10" s="26">
        <f>2260.88</f>
        <v>2260.88</v>
      </c>
    </row>
    <row r="11" spans="1:5" s="3" customFormat="1" ht="19.5" customHeight="1">
      <c r="A11" s="31" t="s">
        <v>46</v>
      </c>
      <c r="B11" s="32" t="s">
        <v>47</v>
      </c>
      <c r="C11" s="44">
        <v>43490</v>
      </c>
      <c r="D11" s="33" t="s">
        <v>48</v>
      </c>
      <c r="E11" s="34">
        <f>4408</f>
        <v>4408</v>
      </c>
    </row>
    <row r="12" spans="1:5" s="3" customFormat="1" ht="19.5" customHeight="1">
      <c r="A12" s="24" t="s">
        <v>49</v>
      </c>
      <c r="B12" s="25" t="s">
        <v>50</v>
      </c>
      <c r="C12" s="45">
        <v>43472</v>
      </c>
      <c r="D12" s="43" t="s">
        <v>18</v>
      </c>
      <c r="E12" s="26">
        <f>28072</f>
        <v>28072</v>
      </c>
    </row>
    <row r="13" spans="1:5" s="3" customFormat="1" ht="19.5" customHeight="1">
      <c r="A13" s="31" t="s">
        <v>4</v>
      </c>
      <c r="B13" s="32" t="s">
        <v>100</v>
      </c>
      <c r="C13" s="44">
        <v>43486</v>
      </c>
      <c r="D13" s="33" t="s">
        <v>5</v>
      </c>
      <c r="E13" s="34">
        <f>4127</f>
        <v>4127</v>
      </c>
    </row>
    <row r="14" spans="1:5" s="3" customFormat="1" ht="19.5" customHeight="1">
      <c r="A14" s="24" t="s">
        <v>53</v>
      </c>
      <c r="B14" s="25" t="s">
        <v>100</v>
      </c>
      <c r="C14" s="45">
        <v>43486</v>
      </c>
      <c r="D14" s="24" t="s">
        <v>54</v>
      </c>
      <c r="E14" s="26">
        <f>1252</f>
        <v>1252</v>
      </c>
    </row>
    <row r="15" spans="1:5" s="3" customFormat="1" ht="19.5" customHeight="1">
      <c r="A15" s="31" t="s">
        <v>31</v>
      </c>
      <c r="B15" s="32" t="s">
        <v>100</v>
      </c>
      <c r="C15" s="44">
        <v>43486</v>
      </c>
      <c r="D15" s="33" t="s">
        <v>32</v>
      </c>
      <c r="E15" s="34">
        <f>700</f>
        <v>700</v>
      </c>
    </row>
    <row r="16" spans="1:5" s="3" customFormat="1" ht="19.5" customHeight="1">
      <c r="A16" s="24" t="s">
        <v>51</v>
      </c>
      <c r="B16" s="25" t="s">
        <v>99</v>
      </c>
      <c r="C16" s="45">
        <v>43496</v>
      </c>
      <c r="D16" s="24" t="s">
        <v>56</v>
      </c>
      <c r="E16" s="26">
        <f>2215.6</f>
        <v>2215.6</v>
      </c>
    </row>
    <row r="17" spans="1:5" s="3" customFormat="1" ht="19.5" customHeight="1">
      <c r="A17" s="31" t="s">
        <v>57</v>
      </c>
      <c r="B17" s="32" t="s">
        <v>61</v>
      </c>
      <c r="C17" s="44">
        <v>43496</v>
      </c>
      <c r="D17" s="33" t="s">
        <v>12</v>
      </c>
      <c r="E17" s="34">
        <f>2153.99</f>
        <v>2153.99</v>
      </c>
    </row>
    <row r="18" spans="1:5" s="3" customFormat="1" ht="19.5" customHeight="1">
      <c r="A18" s="24" t="s">
        <v>10</v>
      </c>
      <c r="B18" s="25" t="s">
        <v>60</v>
      </c>
      <c r="C18" s="45">
        <v>43496</v>
      </c>
      <c r="D18" s="24" t="s">
        <v>36</v>
      </c>
      <c r="E18" s="26">
        <f>8592.9</f>
        <v>8592.9</v>
      </c>
    </row>
    <row r="19" spans="1:5" s="3" customFormat="1" ht="19.5" customHeight="1">
      <c r="A19" s="31" t="s">
        <v>51</v>
      </c>
      <c r="B19" s="32" t="s">
        <v>59</v>
      </c>
      <c r="C19" s="44">
        <v>43496</v>
      </c>
      <c r="D19" s="33" t="s">
        <v>56</v>
      </c>
      <c r="E19" s="34">
        <f>113.68</f>
        <v>113.68</v>
      </c>
    </row>
    <row r="20" spans="1:5" s="3" customFormat="1" ht="19.5" customHeight="1">
      <c r="A20" s="24" t="s">
        <v>58</v>
      </c>
      <c r="B20" s="25" t="s">
        <v>64</v>
      </c>
      <c r="C20" s="45">
        <v>43496</v>
      </c>
      <c r="D20" s="24" t="s">
        <v>56</v>
      </c>
      <c r="E20" s="26">
        <f>851.75</f>
        <v>851.75</v>
      </c>
    </row>
    <row r="21" spans="1:5" s="3" customFormat="1" ht="19.5" customHeight="1">
      <c r="A21" s="31" t="s">
        <v>62</v>
      </c>
      <c r="B21" s="32" t="s">
        <v>63</v>
      </c>
      <c r="C21" s="44">
        <v>43496</v>
      </c>
      <c r="D21" s="33" t="s">
        <v>56</v>
      </c>
      <c r="E21" s="34">
        <f>2362.88</f>
        <v>2362.88</v>
      </c>
    </row>
    <row r="22" spans="1:5" s="3" customFormat="1" ht="19.5" customHeight="1">
      <c r="A22" s="24" t="s">
        <v>51</v>
      </c>
      <c r="B22" s="25" t="s">
        <v>65</v>
      </c>
      <c r="C22" s="45">
        <v>43496</v>
      </c>
      <c r="D22" s="24" t="s">
        <v>56</v>
      </c>
      <c r="E22" s="26">
        <f>32.48</f>
        <v>32.48</v>
      </c>
    </row>
    <row r="23" spans="1:5" s="3" customFormat="1" ht="19.5" customHeight="1">
      <c r="A23" s="31" t="s">
        <v>15</v>
      </c>
      <c r="B23" s="32" t="s">
        <v>68</v>
      </c>
      <c r="C23" s="44">
        <v>43510</v>
      </c>
      <c r="D23" s="33" t="s">
        <v>16</v>
      </c>
      <c r="E23" s="34">
        <f>1008.7</f>
        <v>1008.7</v>
      </c>
    </row>
    <row r="24" spans="1:5" s="3" customFormat="1" ht="19.5" customHeight="1">
      <c r="A24" s="24" t="s">
        <v>67</v>
      </c>
      <c r="B24" s="25" t="s">
        <v>69</v>
      </c>
      <c r="C24" s="45">
        <v>43510</v>
      </c>
      <c r="D24" s="24" t="s">
        <v>70</v>
      </c>
      <c r="E24" s="26">
        <f>1750</f>
        <v>1750</v>
      </c>
    </row>
    <row r="25" spans="1:5" s="3" customFormat="1" ht="19.5" customHeight="1">
      <c r="A25" s="31" t="s">
        <v>29</v>
      </c>
      <c r="B25" s="32" t="s">
        <v>71</v>
      </c>
      <c r="C25" s="44">
        <v>43510</v>
      </c>
      <c r="D25" s="40" t="s">
        <v>17</v>
      </c>
      <c r="E25" s="34">
        <f>1240.62</f>
        <v>1240.62</v>
      </c>
    </row>
    <row r="26" spans="1:5" s="3" customFormat="1" ht="19.5" customHeight="1">
      <c r="A26" s="24" t="s">
        <v>24</v>
      </c>
      <c r="B26" s="25" t="s">
        <v>72</v>
      </c>
      <c r="C26" s="45">
        <v>43510</v>
      </c>
      <c r="D26" s="24" t="s">
        <v>73</v>
      </c>
      <c r="E26" s="26">
        <f>4199</f>
        <v>4199</v>
      </c>
    </row>
    <row r="27" spans="1:5" s="3" customFormat="1" ht="19.5" customHeight="1">
      <c r="A27" s="31" t="s">
        <v>13</v>
      </c>
      <c r="B27" s="32" t="s">
        <v>74</v>
      </c>
      <c r="C27" s="44">
        <v>43522</v>
      </c>
      <c r="D27" s="33" t="s">
        <v>121</v>
      </c>
      <c r="E27" s="34">
        <f>690</f>
        <v>690</v>
      </c>
    </row>
    <row r="28" spans="1:5" s="3" customFormat="1" ht="19.5" customHeight="1">
      <c r="A28" s="24" t="s">
        <v>67</v>
      </c>
      <c r="B28" s="25" t="s">
        <v>77</v>
      </c>
      <c r="C28" s="45">
        <v>43522</v>
      </c>
      <c r="D28" s="43" t="s">
        <v>75</v>
      </c>
      <c r="E28" s="26">
        <f>590</f>
        <v>590</v>
      </c>
    </row>
    <row r="29" spans="1:5" s="3" customFormat="1" ht="19.5" customHeight="1">
      <c r="A29" s="31" t="s">
        <v>49</v>
      </c>
      <c r="B29" s="32" t="s">
        <v>76</v>
      </c>
      <c r="C29" s="44">
        <v>43522</v>
      </c>
      <c r="D29" s="33" t="s">
        <v>18</v>
      </c>
      <c r="E29" s="34">
        <f>28072</f>
        <v>28072</v>
      </c>
    </row>
    <row r="30" spans="1:5" s="3" customFormat="1" ht="19.5" customHeight="1">
      <c r="A30" s="24" t="s">
        <v>15</v>
      </c>
      <c r="B30" s="25" t="s">
        <v>101</v>
      </c>
      <c r="C30" s="45">
        <v>43522</v>
      </c>
      <c r="D30" s="24" t="s">
        <v>16</v>
      </c>
      <c r="E30" s="26">
        <f>1008.7</f>
        <v>1008.7</v>
      </c>
    </row>
    <row r="31" spans="1:5" s="3" customFormat="1" ht="19.5" customHeight="1">
      <c r="A31" s="31" t="s">
        <v>78</v>
      </c>
      <c r="B31" s="32" t="s">
        <v>102</v>
      </c>
      <c r="C31" s="44">
        <v>43522</v>
      </c>
      <c r="D31" s="33" t="s">
        <v>30</v>
      </c>
      <c r="E31" s="34">
        <f>472.9</f>
        <v>472.9</v>
      </c>
    </row>
    <row r="32" spans="1:5" s="3" customFormat="1" ht="19.5" customHeight="1">
      <c r="A32" s="24" t="s">
        <v>14</v>
      </c>
      <c r="B32" s="25" t="s">
        <v>103</v>
      </c>
      <c r="C32" s="45">
        <v>43522</v>
      </c>
      <c r="D32" s="43" t="s">
        <v>33</v>
      </c>
      <c r="E32" s="26">
        <f>1650</f>
        <v>1650</v>
      </c>
    </row>
    <row r="33" spans="1:5" s="3" customFormat="1" ht="19.5" customHeight="1">
      <c r="A33" s="31" t="s">
        <v>28</v>
      </c>
      <c r="B33" s="32" t="s">
        <v>104</v>
      </c>
      <c r="C33" s="44">
        <v>43522</v>
      </c>
      <c r="D33" s="33" t="s">
        <v>27</v>
      </c>
      <c r="E33" s="34">
        <f>696</f>
        <v>696</v>
      </c>
    </row>
    <row r="34" spans="1:5" s="3" customFormat="1" ht="19.5" customHeight="1">
      <c r="A34" s="24" t="s">
        <v>34</v>
      </c>
      <c r="B34" s="25" t="s">
        <v>105</v>
      </c>
      <c r="C34" s="45">
        <v>43522</v>
      </c>
      <c r="D34" s="24" t="s">
        <v>79</v>
      </c>
      <c r="E34" s="26">
        <f>4524</f>
        <v>4524</v>
      </c>
    </row>
    <row r="35" spans="1:5" s="3" customFormat="1" ht="19.5" customHeight="1">
      <c r="A35" s="31" t="s">
        <v>39</v>
      </c>
      <c r="B35" s="32" t="s">
        <v>106</v>
      </c>
      <c r="C35" s="44">
        <v>43522</v>
      </c>
      <c r="D35" s="33" t="s">
        <v>80</v>
      </c>
      <c r="E35" s="34">
        <f>2013.21</f>
        <v>2013.21</v>
      </c>
    </row>
    <row r="36" spans="1:5" s="3" customFormat="1" ht="19.5" customHeight="1">
      <c r="A36" s="24" t="s">
        <v>81</v>
      </c>
      <c r="B36" s="25" t="s">
        <v>107</v>
      </c>
      <c r="C36" s="45">
        <v>43522</v>
      </c>
      <c r="D36" s="24" t="s">
        <v>82</v>
      </c>
      <c r="E36" s="26">
        <f>11878.06</f>
        <v>11878.06</v>
      </c>
    </row>
    <row r="37" spans="1:5" s="3" customFormat="1" ht="19.5" customHeight="1">
      <c r="A37" s="31" t="s">
        <v>84</v>
      </c>
      <c r="B37" s="32" t="s">
        <v>108</v>
      </c>
      <c r="C37" s="44">
        <v>43522</v>
      </c>
      <c r="D37" s="42" t="s">
        <v>83</v>
      </c>
      <c r="E37" s="34">
        <f>5372.62</f>
        <v>5372.62</v>
      </c>
    </row>
    <row r="38" spans="1:5" s="3" customFormat="1" ht="19.5" customHeight="1">
      <c r="A38" s="24" t="s">
        <v>10</v>
      </c>
      <c r="B38" s="25" t="s">
        <v>86</v>
      </c>
      <c r="C38" s="45">
        <v>43497</v>
      </c>
      <c r="D38" s="24" t="s">
        <v>36</v>
      </c>
      <c r="E38" s="26">
        <f>3910</f>
        <v>3910</v>
      </c>
    </row>
    <row r="39" spans="1:5" s="3" customFormat="1" ht="19.5" customHeight="1">
      <c r="A39" s="31" t="s">
        <v>51</v>
      </c>
      <c r="B39" s="32" t="s">
        <v>55</v>
      </c>
      <c r="C39" s="44">
        <v>43524</v>
      </c>
      <c r="D39" s="40" t="s">
        <v>56</v>
      </c>
      <c r="E39" s="34">
        <f>672.8</f>
        <v>672.8</v>
      </c>
    </row>
    <row r="40" spans="1:5" s="3" customFormat="1" ht="19.5" customHeight="1">
      <c r="A40" s="46" t="s">
        <v>10</v>
      </c>
      <c r="B40" s="47" t="s">
        <v>109</v>
      </c>
      <c r="C40" s="48">
        <v>43524</v>
      </c>
      <c r="D40" s="49" t="s">
        <v>36</v>
      </c>
      <c r="E40" s="50">
        <f>5533</f>
        <v>5533</v>
      </c>
    </row>
    <row r="41" spans="1:5" s="3" customFormat="1" ht="19.5" customHeight="1">
      <c r="A41" s="31" t="s">
        <v>10</v>
      </c>
      <c r="B41" s="32" t="s">
        <v>52</v>
      </c>
      <c r="C41" s="44">
        <v>43524</v>
      </c>
      <c r="D41" s="40" t="s">
        <v>36</v>
      </c>
      <c r="E41" s="34">
        <f>5227</f>
        <v>5227</v>
      </c>
    </row>
    <row r="42" spans="1:5" s="3" customFormat="1" ht="19.5" customHeight="1">
      <c r="A42" s="24" t="s">
        <v>14</v>
      </c>
      <c r="B42" s="25" t="s">
        <v>42</v>
      </c>
      <c r="C42" s="45">
        <v>43509</v>
      </c>
      <c r="D42" s="41" t="s">
        <v>87</v>
      </c>
      <c r="E42" s="26">
        <f>2607</f>
        <v>2607</v>
      </c>
    </row>
    <row r="43" spans="1:5" s="3" customFormat="1" ht="19.5" customHeight="1">
      <c r="A43" s="31" t="s">
        <v>26</v>
      </c>
      <c r="B43" s="32" t="s">
        <v>44</v>
      </c>
      <c r="C43" s="44">
        <v>43509</v>
      </c>
      <c r="D43" s="33" t="s">
        <v>25</v>
      </c>
      <c r="E43" s="34">
        <f>1740</f>
        <v>1740</v>
      </c>
    </row>
    <row r="44" spans="1:5" s="3" customFormat="1" ht="19.5" customHeight="1">
      <c r="A44" s="24" t="s">
        <v>11</v>
      </c>
      <c r="B44" s="25" t="s">
        <v>47</v>
      </c>
      <c r="C44" s="45">
        <v>42418</v>
      </c>
      <c r="D44" s="43" t="s">
        <v>6</v>
      </c>
      <c r="E44" s="26">
        <f>10464</f>
        <v>10464</v>
      </c>
    </row>
    <row r="45" spans="1:5" s="3" customFormat="1" ht="19.5" customHeight="1">
      <c r="A45" s="31" t="s">
        <v>51</v>
      </c>
      <c r="B45" s="32" t="s">
        <v>97</v>
      </c>
      <c r="C45" s="44">
        <v>43524</v>
      </c>
      <c r="D45" s="33" t="s">
        <v>56</v>
      </c>
      <c r="E45" s="34">
        <f>89.32</f>
        <v>89.32</v>
      </c>
    </row>
    <row r="46" spans="1:5" s="3" customFormat="1" ht="19.5" customHeight="1">
      <c r="A46" s="24" t="s">
        <v>57</v>
      </c>
      <c r="B46" s="25" t="s">
        <v>98</v>
      </c>
      <c r="C46" s="45">
        <v>43524</v>
      </c>
      <c r="D46" s="24" t="s">
        <v>12</v>
      </c>
      <c r="E46" s="26">
        <f>5545.37</f>
        <v>5545.37</v>
      </c>
    </row>
    <row r="47" spans="1:5" s="3" customFormat="1" ht="19.5" customHeight="1">
      <c r="A47" s="31" t="s">
        <v>88</v>
      </c>
      <c r="B47" s="32" t="s">
        <v>61</v>
      </c>
      <c r="C47" s="44">
        <v>43524</v>
      </c>
      <c r="D47" s="33" t="s">
        <v>12</v>
      </c>
      <c r="E47" s="34">
        <f>1759.49</f>
        <v>1759.49</v>
      </c>
    </row>
    <row r="48" spans="1:5" s="3" customFormat="1" ht="19.5" customHeight="1">
      <c r="A48" s="24" t="s">
        <v>88</v>
      </c>
      <c r="B48" s="25" t="s">
        <v>59</v>
      </c>
      <c r="C48" s="45">
        <v>43524</v>
      </c>
      <c r="D48" s="24" t="s">
        <v>12</v>
      </c>
      <c r="E48" s="26">
        <f>1689.12</f>
        <v>1689.12</v>
      </c>
    </row>
    <row r="49" spans="1:5" s="3" customFormat="1" ht="19.5" customHeight="1">
      <c r="A49" s="31" t="s">
        <v>40</v>
      </c>
      <c r="B49" s="32" t="s">
        <v>96</v>
      </c>
      <c r="C49" s="44">
        <v>43524</v>
      </c>
      <c r="D49" s="33" t="s">
        <v>12</v>
      </c>
      <c r="E49" s="34">
        <f>2903.47</f>
        <v>2903.47</v>
      </c>
    </row>
    <row r="50" spans="1:5" s="3" customFormat="1" ht="19.5" customHeight="1">
      <c r="A50" s="24" t="s">
        <v>62</v>
      </c>
      <c r="B50" s="25" t="s">
        <v>63</v>
      </c>
      <c r="C50" s="45">
        <v>43524</v>
      </c>
      <c r="D50" s="24" t="s">
        <v>56</v>
      </c>
      <c r="E50" s="26">
        <f>2148</f>
        <v>2148</v>
      </c>
    </row>
    <row r="51" spans="1:5" s="3" customFormat="1" ht="19.5" customHeight="1">
      <c r="A51" s="31" t="s">
        <v>58</v>
      </c>
      <c r="B51" s="32" t="s">
        <v>95</v>
      </c>
      <c r="C51" s="44">
        <v>43524</v>
      </c>
      <c r="D51" s="33" t="s">
        <v>56</v>
      </c>
      <c r="E51" s="34">
        <f>851.75</f>
        <v>851.75</v>
      </c>
    </row>
    <row r="52" spans="1:5" s="3" customFormat="1" ht="19.5" customHeight="1">
      <c r="A52" s="24" t="s">
        <v>89</v>
      </c>
      <c r="B52" s="25" t="s">
        <v>91</v>
      </c>
      <c r="C52" s="45">
        <v>43522</v>
      </c>
      <c r="D52" s="43" t="s">
        <v>93</v>
      </c>
      <c r="E52" s="26">
        <f>1420000</f>
        <v>1420000</v>
      </c>
    </row>
    <row r="53" spans="1:5" s="3" customFormat="1" ht="19.5" customHeight="1">
      <c r="A53" s="31" t="s">
        <v>90</v>
      </c>
      <c r="B53" s="32" t="s">
        <v>92</v>
      </c>
      <c r="C53" s="44">
        <v>43522</v>
      </c>
      <c r="D53" s="33" t="s">
        <v>94</v>
      </c>
      <c r="E53" s="34">
        <f>485464.64</f>
        <v>485464.64</v>
      </c>
    </row>
    <row r="54" spans="1:5" s="3" customFormat="1" ht="19.5" customHeight="1">
      <c r="A54" s="24" t="s">
        <v>51</v>
      </c>
      <c r="B54" s="25" t="s">
        <v>60</v>
      </c>
      <c r="C54" s="45">
        <v>43524</v>
      </c>
      <c r="D54" s="24" t="s">
        <v>56</v>
      </c>
      <c r="E54" s="26">
        <f>40.6</f>
        <v>40.6</v>
      </c>
    </row>
    <row r="55" spans="1:5" s="3" customFormat="1" ht="19.5" customHeight="1">
      <c r="A55" s="31" t="s">
        <v>110</v>
      </c>
      <c r="B55" s="32" t="s">
        <v>66</v>
      </c>
      <c r="C55" s="44">
        <v>43546</v>
      </c>
      <c r="D55" s="33" t="s">
        <v>111</v>
      </c>
      <c r="E55" s="34">
        <f>963</f>
        <v>963</v>
      </c>
    </row>
    <row r="56" spans="1:5" s="3" customFormat="1" ht="19.5" customHeight="1">
      <c r="A56" s="24" t="s">
        <v>112</v>
      </c>
      <c r="B56" s="25" t="s">
        <v>113</v>
      </c>
      <c r="C56" s="45">
        <v>43545</v>
      </c>
      <c r="D56" s="24" t="s">
        <v>35</v>
      </c>
      <c r="E56" s="26">
        <f>21048</f>
        <v>21048</v>
      </c>
    </row>
    <row r="57" spans="1:5" s="3" customFormat="1" ht="19.5" customHeight="1">
      <c r="A57" s="31" t="s">
        <v>29</v>
      </c>
      <c r="B57" s="32" t="s">
        <v>68</v>
      </c>
      <c r="C57" s="44">
        <v>43545</v>
      </c>
      <c r="D57" s="33" t="s">
        <v>17</v>
      </c>
      <c r="E57" s="34">
        <f>1886.16</f>
        <v>1886.16</v>
      </c>
    </row>
    <row r="58" spans="1:5" s="3" customFormat="1" ht="19.5" customHeight="1">
      <c r="A58" s="24" t="s">
        <v>114</v>
      </c>
      <c r="B58" s="25" t="s">
        <v>69</v>
      </c>
      <c r="C58" s="45">
        <v>43545</v>
      </c>
      <c r="D58" s="24" t="s">
        <v>3</v>
      </c>
      <c r="E58" s="26">
        <f>1252.8</f>
        <v>1252.8</v>
      </c>
    </row>
    <row r="59" spans="1:5" s="3" customFormat="1" ht="19.5" customHeight="1">
      <c r="A59" s="31" t="s">
        <v>11</v>
      </c>
      <c r="B59" s="32" t="s">
        <v>71</v>
      </c>
      <c r="C59" s="44">
        <v>43545</v>
      </c>
      <c r="D59" s="33" t="s">
        <v>6</v>
      </c>
      <c r="E59" s="34">
        <f>10464</f>
        <v>10464</v>
      </c>
    </row>
    <row r="60" spans="1:5" s="3" customFormat="1" ht="19.5" customHeight="1">
      <c r="A60" s="24" t="s">
        <v>78</v>
      </c>
      <c r="B60" s="25" t="s">
        <v>72</v>
      </c>
      <c r="C60" s="45">
        <v>43546</v>
      </c>
      <c r="D60" s="24" t="s">
        <v>30</v>
      </c>
      <c r="E60" s="26">
        <f>2754.38</f>
        <v>2754.38</v>
      </c>
    </row>
    <row r="61" spans="1:5" s="3" customFormat="1" ht="19.5" customHeight="1">
      <c r="A61" s="31" t="s">
        <v>37</v>
      </c>
      <c r="B61" s="32" t="s">
        <v>76</v>
      </c>
      <c r="C61" s="44">
        <v>43546</v>
      </c>
      <c r="D61" s="33" t="s">
        <v>115</v>
      </c>
      <c r="E61" s="34">
        <f>2600</f>
        <v>2600</v>
      </c>
    </row>
    <row r="62" spans="1:5" s="3" customFormat="1" ht="19.5" customHeight="1">
      <c r="A62" s="24" t="s">
        <v>116</v>
      </c>
      <c r="B62" s="25" t="s">
        <v>101</v>
      </c>
      <c r="C62" s="45">
        <v>43546</v>
      </c>
      <c r="D62" s="24" t="s">
        <v>117</v>
      </c>
      <c r="E62" s="26">
        <f>7020</f>
        <v>7020</v>
      </c>
    </row>
    <row r="63" spans="1:5" s="3" customFormat="1" ht="19.5" customHeight="1">
      <c r="A63" s="31" t="s">
        <v>38</v>
      </c>
      <c r="B63" s="32" t="s">
        <v>102</v>
      </c>
      <c r="C63" s="44">
        <v>43553</v>
      </c>
      <c r="D63" s="33" t="s">
        <v>3</v>
      </c>
      <c r="E63" s="34">
        <f>1392</f>
        <v>1392</v>
      </c>
    </row>
    <row r="64" spans="1:5" s="3" customFormat="1" ht="19.5" customHeight="1">
      <c r="A64" s="24" t="s">
        <v>24</v>
      </c>
      <c r="B64" s="25" t="s">
        <v>103</v>
      </c>
      <c r="C64" s="45">
        <v>43553</v>
      </c>
      <c r="D64" s="41" t="s">
        <v>83</v>
      </c>
      <c r="E64" s="26">
        <f>21507.56</f>
        <v>21507.56</v>
      </c>
    </row>
    <row r="65" spans="1:5" s="3" customFormat="1" ht="19.5" customHeight="1">
      <c r="A65" s="31" t="s">
        <v>118</v>
      </c>
      <c r="B65" s="32" t="s">
        <v>104</v>
      </c>
      <c r="C65" s="44">
        <v>43543</v>
      </c>
      <c r="D65" s="33" t="s">
        <v>3</v>
      </c>
      <c r="E65" s="34">
        <f>300</f>
        <v>300</v>
      </c>
    </row>
    <row r="66" spans="1:5" s="3" customFormat="1" ht="19.5" customHeight="1">
      <c r="A66" s="24" t="s">
        <v>119</v>
      </c>
      <c r="B66" s="25" t="s">
        <v>105</v>
      </c>
      <c r="C66" s="45">
        <v>43543</v>
      </c>
      <c r="D66" s="24" t="s">
        <v>35</v>
      </c>
      <c r="E66" s="26">
        <f>2320</f>
        <v>2320</v>
      </c>
    </row>
    <row r="67" spans="1:5" s="3" customFormat="1" ht="19.5" customHeight="1">
      <c r="A67" s="31" t="s">
        <v>28</v>
      </c>
      <c r="B67" s="32" t="s">
        <v>106</v>
      </c>
      <c r="C67" s="44">
        <v>43553</v>
      </c>
      <c r="D67" s="33" t="s">
        <v>27</v>
      </c>
      <c r="E67" s="34">
        <f>464</f>
        <v>464</v>
      </c>
    </row>
    <row r="68" spans="1:5" s="3" customFormat="1" ht="19.5" customHeight="1">
      <c r="A68" s="24" t="s">
        <v>13</v>
      </c>
      <c r="B68" s="25" t="s">
        <v>120</v>
      </c>
      <c r="C68" s="45">
        <v>43553</v>
      </c>
      <c r="D68" s="24" t="s">
        <v>121</v>
      </c>
      <c r="E68" s="26">
        <f>696</f>
        <v>696</v>
      </c>
    </row>
    <row r="69" spans="1:5" s="3" customFormat="1" ht="19.5" customHeight="1">
      <c r="A69" s="31" t="s">
        <v>122</v>
      </c>
      <c r="B69" s="32" t="s">
        <v>123</v>
      </c>
      <c r="C69" s="44">
        <v>43553</v>
      </c>
      <c r="D69" s="33" t="s">
        <v>3</v>
      </c>
      <c r="E69" s="34">
        <f>3319.83</f>
        <v>3319.83</v>
      </c>
    </row>
    <row r="70" spans="1:5" s="3" customFormat="1" ht="19.5" customHeight="1">
      <c r="A70" s="24" t="s">
        <v>67</v>
      </c>
      <c r="B70" s="25" t="s">
        <v>107</v>
      </c>
      <c r="C70" s="45">
        <v>43553</v>
      </c>
      <c r="D70" s="43" t="s">
        <v>124</v>
      </c>
      <c r="E70" s="26">
        <f>590</f>
        <v>590</v>
      </c>
    </row>
    <row r="71" spans="1:5" s="3" customFormat="1" ht="19.5" customHeight="1">
      <c r="A71" s="31" t="s">
        <v>15</v>
      </c>
      <c r="B71" s="32" t="s">
        <v>108</v>
      </c>
      <c r="C71" s="44">
        <v>43553</v>
      </c>
      <c r="D71" s="33" t="s">
        <v>16</v>
      </c>
      <c r="E71" s="34">
        <f>1008.7</f>
        <v>1008.7</v>
      </c>
    </row>
    <row r="72" spans="1:5" s="3" customFormat="1" ht="19.5" customHeight="1">
      <c r="A72" s="24" t="s">
        <v>14</v>
      </c>
      <c r="B72" s="25" t="s">
        <v>125</v>
      </c>
      <c r="C72" s="45">
        <v>43553</v>
      </c>
      <c r="D72" s="43" t="s">
        <v>85</v>
      </c>
      <c r="E72" s="26">
        <f>2945</f>
        <v>2945</v>
      </c>
    </row>
    <row r="73" spans="1:5" s="3" customFormat="1" ht="19.5" customHeight="1">
      <c r="A73" s="31" t="s">
        <v>10</v>
      </c>
      <c r="B73" s="32" t="s">
        <v>86</v>
      </c>
      <c r="C73" s="44">
        <v>43554</v>
      </c>
      <c r="D73" s="33" t="s">
        <v>36</v>
      </c>
      <c r="E73" s="34">
        <f>5857</f>
        <v>5857</v>
      </c>
    </row>
    <row r="74" spans="1:5" s="3" customFormat="1" ht="19.5" customHeight="1">
      <c r="A74" s="24" t="s">
        <v>51</v>
      </c>
      <c r="B74" s="25" t="s">
        <v>127</v>
      </c>
      <c r="C74" s="45">
        <v>43554</v>
      </c>
      <c r="D74" s="24" t="s">
        <v>56</v>
      </c>
      <c r="E74" s="26">
        <f>591.6</f>
        <v>591.6</v>
      </c>
    </row>
    <row r="75" spans="1:5" s="3" customFormat="1" ht="19.5" customHeight="1">
      <c r="A75" s="31" t="s">
        <v>10</v>
      </c>
      <c r="B75" s="32" t="s">
        <v>126</v>
      </c>
      <c r="C75" s="44">
        <v>43554</v>
      </c>
      <c r="D75" s="33" t="s">
        <v>36</v>
      </c>
      <c r="E75" s="34">
        <f>4890.75</f>
        <v>4890.75</v>
      </c>
    </row>
    <row r="76" spans="1:5" s="3" customFormat="1" ht="19.5" customHeight="1">
      <c r="A76" s="24" t="s">
        <v>14</v>
      </c>
      <c r="B76" s="25" t="s">
        <v>128</v>
      </c>
      <c r="C76" s="45">
        <v>43546</v>
      </c>
      <c r="D76" s="24" t="s">
        <v>129</v>
      </c>
      <c r="E76" s="26">
        <f>6449.99</f>
        <v>6449.99</v>
      </c>
    </row>
    <row r="77" spans="1:5" s="3" customFormat="1" ht="19.5" customHeight="1">
      <c r="A77" s="31" t="s">
        <v>130</v>
      </c>
      <c r="B77" s="32" t="s">
        <v>131</v>
      </c>
      <c r="C77" s="44">
        <v>43552</v>
      </c>
      <c r="D77" s="40" t="s">
        <v>19</v>
      </c>
      <c r="E77" s="34">
        <f>2587</f>
        <v>2587</v>
      </c>
    </row>
    <row r="78" spans="1:5" s="3" customFormat="1" ht="19.5" customHeight="1">
      <c r="A78" s="24" t="s">
        <v>132</v>
      </c>
      <c r="B78" s="25" t="s">
        <v>44</v>
      </c>
      <c r="C78" s="45">
        <v>43552</v>
      </c>
      <c r="D78" s="24" t="s">
        <v>35</v>
      </c>
      <c r="E78" s="26">
        <f>5940</f>
        <v>5940</v>
      </c>
    </row>
    <row r="79" spans="1:5" s="3" customFormat="1" ht="19.5" customHeight="1">
      <c r="A79" s="31" t="s">
        <v>26</v>
      </c>
      <c r="B79" s="32" t="s">
        <v>47</v>
      </c>
      <c r="C79" s="44">
        <v>43553</v>
      </c>
      <c r="D79" s="33" t="s">
        <v>25</v>
      </c>
      <c r="E79" s="34">
        <f>1740</f>
        <v>1740</v>
      </c>
    </row>
    <row r="80" spans="1:5" s="3" customFormat="1" ht="19.5" customHeight="1">
      <c r="A80" s="24" t="s">
        <v>49</v>
      </c>
      <c r="B80" s="25" t="s">
        <v>134</v>
      </c>
      <c r="C80" s="45">
        <v>43553</v>
      </c>
      <c r="D80" s="24" t="s">
        <v>133</v>
      </c>
      <c r="E80" s="26">
        <f>28072</f>
        <v>28072</v>
      </c>
    </row>
    <row r="81" spans="1:5" s="3" customFormat="1" ht="19.5" customHeight="1">
      <c r="A81" s="31" t="s">
        <v>51</v>
      </c>
      <c r="B81" s="32" t="s">
        <v>135</v>
      </c>
      <c r="C81" s="44">
        <v>43554</v>
      </c>
      <c r="D81" s="33" t="s">
        <v>56</v>
      </c>
      <c r="E81" s="34">
        <f>64.96</f>
        <v>64.96</v>
      </c>
    </row>
    <row r="82" spans="1:5" ht="19.5" customHeight="1">
      <c r="A82" s="24" t="s">
        <v>40</v>
      </c>
      <c r="B82" s="25" t="s">
        <v>136</v>
      </c>
      <c r="C82" s="45">
        <v>43554</v>
      </c>
      <c r="D82" s="24" t="s">
        <v>12</v>
      </c>
      <c r="E82" s="26">
        <f>1999.07</f>
        <v>1999.07</v>
      </c>
    </row>
    <row r="83" spans="1:5" ht="19.5" customHeight="1">
      <c r="A83" s="31" t="s">
        <v>57</v>
      </c>
      <c r="B83" s="32" t="s">
        <v>137</v>
      </c>
      <c r="C83" s="44">
        <v>43554</v>
      </c>
      <c r="D83" s="42" t="s">
        <v>12</v>
      </c>
      <c r="E83" s="34">
        <f>1109.19</f>
        <v>1109.19</v>
      </c>
    </row>
    <row r="84" spans="1:5" ht="19.5" customHeight="1">
      <c r="A84" s="24" t="s">
        <v>57</v>
      </c>
      <c r="B84" s="25" t="s">
        <v>138</v>
      </c>
      <c r="C84" s="45">
        <v>43554</v>
      </c>
      <c r="D84" s="24" t="s">
        <v>12</v>
      </c>
      <c r="E84" s="26">
        <f>5207.54</f>
        <v>5207.54</v>
      </c>
    </row>
    <row r="85" spans="1:5" ht="19.5" customHeight="1">
      <c r="A85" s="31" t="s">
        <v>139</v>
      </c>
      <c r="B85" s="32" t="s">
        <v>140</v>
      </c>
      <c r="C85" s="44">
        <v>43554</v>
      </c>
      <c r="D85" s="33" t="s">
        <v>12</v>
      </c>
      <c r="E85" s="34">
        <f>5071.45</f>
        <v>5071.45</v>
      </c>
    </row>
    <row r="86" spans="1:5" ht="19.5" customHeight="1">
      <c r="A86" s="24" t="s">
        <v>62</v>
      </c>
      <c r="B86" s="25" t="s">
        <v>141</v>
      </c>
      <c r="C86" s="45">
        <v>43554</v>
      </c>
      <c r="D86" s="24" t="s">
        <v>56</v>
      </c>
      <c r="E86" s="26">
        <f>2148</f>
        <v>2148</v>
      </c>
    </row>
    <row r="87" spans="1:5" ht="19.5" customHeight="1">
      <c r="A87" s="31" t="s">
        <v>58</v>
      </c>
      <c r="B87" s="32" t="s">
        <v>142</v>
      </c>
      <c r="C87" s="44">
        <v>43554</v>
      </c>
      <c r="D87" s="33" t="s">
        <v>56</v>
      </c>
      <c r="E87" s="34">
        <f>851.75</f>
        <v>851.75</v>
      </c>
    </row>
    <row r="88" spans="1:5" ht="19.5" customHeight="1">
      <c r="A88" s="24" t="s">
        <v>90</v>
      </c>
      <c r="B88" s="25" t="s">
        <v>143</v>
      </c>
      <c r="C88" s="45">
        <v>43528</v>
      </c>
      <c r="D88" s="24" t="s">
        <v>144</v>
      </c>
      <c r="E88" s="26">
        <f>50000</f>
        <v>50000</v>
      </c>
    </row>
    <row r="89" spans="1:5" ht="19.5" customHeight="1">
      <c r="A89" s="31" t="s">
        <v>145</v>
      </c>
      <c r="B89" s="32" t="s">
        <v>146</v>
      </c>
      <c r="C89" s="44">
        <v>43554</v>
      </c>
      <c r="D89" s="33" t="s">
        <v>144</v>
      </c>
      <c r="E89" s="34">
        <f>89724</f>
        <v>89724</v>
      </c>
    </row>
    <row r="90" spans="1:5" ht="19.5" customHeight="1">
      <c r="A90" s="24" t="s">
        <v>147</v>
      </c>
      <c r="B90" s="25" t="s">
        <v>91</v>
      </c>
      <c r="C90" s="45">
        <v>43545</v>
      </c>
      <c r="D90" s="24" t="s">
        <v>3</v>
      </c>
      <c r="E90" s="26">
        <f>1392</f>
        <v>1392</v>
      </c>
    </row>
    <row r="91" spans="1:5" ht="19.5" customHeight="1">
      <c r="A91" s="31" t="s">
        <v>51</v>
      </c>
      <c r="B91" s="32" t="s">
        <v>148</v>
      </c>
      <c r="C91" s="44">
        <v>43554</v>
      </c>
      <c r="D91" s="33" t="s">
        <v>56</v>
      </c>
      <c r="E91" s="34">
        <f>121.8</f>
        <v>121.8</v>
      </c>
    </row>
  </sheetData>
  <sheetProtection/>
  <mergeCells count="3">
    <mergeCell ref="A3:E3"/>
    <mergeCell ref="A5:E5"/>
    <mergeCell ref="A6:E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F7"/>
  <sheetViews>
    <sheetView zoomScalePageLayoutView="0" workbookViewId="0" topLeftCell="A1">
      <selection activeCell="F8" sqref="F8"/>
    </sheetView>
  </sheetViews>
  <sheetFormatPr defaultColWidth="11.421875" defaultRowHeight="15"/>
  <cols>
    <col min="8" max="8" width="23.7109375" style="0" customWidth="1"/>
  </cols>
  <sheetData>
    <row r="4" spans="4:6" ht="15">
      <c r="D4" t="s">
        <v>20</v>
      </c>
      <c r="F4">
        <f>550</f>
        <v>550</v>
      </c>
    </row>
    <row r="5" spans="4:6" ht="15">
      <c r="D5" t="s">
        <v>21</v>
      </c>
      <c r="F5">
        <f>800</f>
        <v>800</v>
      </c>
    </row>
    <row r="6" spans="4:6" ht="15">
      <c r="D6" t="s">
        <v>22</v>
      </c>
      <c r="F6">
        <v>400</v>
      </c>
    </row>
    <row r="7" spans="4:6" ht="15">
      <c r="D7" t="s">
        <v>23</v>
      </c>
      <c r="F7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LauraQuint</cp:lastModifiedBy>
  <cp:lastPrinted>2016-11-17T19:31:38Z</cp:lastPrinted>
  <dcterms:created xsi:type="dcterms:W3CDTF">2015-02-05T00:06:46Z</dcterms:created>
  <dcterms:modified xsi:type="dcterms:W3CDTF">2019-05-21T16:33:14Z</dcterms:modified>
  <cp:category/>
  <cp:version/>
  <cp:contentType/>
  <cp:contentStatus/>
</cp:coreProperties>
</file>