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2"/>
  </bookViews>
  <sheets>
    <sheet name="Hoja1" sheetId="1" r:id="rId1"/>
    <sheet name="Hoja2" sheetId="2" r:id="rId2"/>
    <sheet name="ABRIL-JUN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<sst xmlns="http://schemas.openxmlformats.org/spreadsheetml/2006/main" count="121" uniqueCount="95">
  <si>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PODER EJECUTIVO</t>
  </si>
  <si>
    <t>0502 DEPENDENCIAS DEL EJECUTIVO ESTATAL</t>
  </si>
  <si>
    <t>050210 SALUD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</si>
  <si>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</si>
  <si>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</si>
  <si>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</si>
  <si>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</si>
  <si>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</si>
  <si>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</si>
  <si>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</si>
  <si>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</si>
  <si>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</si>
  <si>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TENENCIAS Y PLACAS</t>
  </si>
  <si>
    <t>TENENCIAS</t>
  </si>
  <si>
    <t>PLACAS</t>
  </si>
  <si>
    <t>UNIFORMES</t>
  </si>
  <si>
    <t>IMPRESIONES Y ROTULACIONES</t>
  </si>
  <si>
    <t>IMPRESIONES</t>
  </si>
  <si>
    <t>SUSCRIPCIONES Y LIBROS</t>
  </si>
  <si>
    <t>SUSCRIPCIONES</t>
  </si>
  <si>
    <t>LIBROS</t>
  </si>
  <si>
    <t>MATERIAL FOTOGRAFICO</t>
  </si>
  <si>
    <t>COMBUSTIBLE Y LUBRICANTES</t>
  </si>
  <si>
    <t>MEDICINAS</t>
  </si>
  <si>
    <t>BIENES MUEBLES E INMUEBLES</t>
  </si>
  <si>
    <t>COMISIONES Y GASTOS POR SERVICIOS BANCARIOS</t>
  </si>
  <si>
    <t>CORREO</t>
  </si>
  <si>
    <t>ARRENDAMIENTO DE LOCALES</t>
  </si>
  <si>
    <t>AGUA</t>
  </si>
  <si>
    <t>MEDIOS DE COMUNICACIÓN</t>
  </si>
  <si>
    <t>PRENSA LOCAL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</si>
  <si>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</si>
  <si>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</si>
  <si>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</si>
  <si>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</si>
  <si>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</si>
  <si>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</si>
  <si>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MANTENIMIENTO DE EQUIPO DE OFICINA</t>
  </si>
  <si>
    <t>AIRE ACONDICIONADO DE EDIFICIOS</t>
  </si>
  <si>
    <t>TOTAL</t>
  </si>
  <si>
    <t>MATERIALES Y SUMINISTROS</t>
  </si>
  <si>
    <t>MOBILIARIO</t>
  </si>
  <si>
    <t>MAQUINARIA Y EQUIPO DIVERSO</t>
  </si>
  <si>
    <t>CONCEPTO</t>
  </si>
  <si>
    <t>PARCIAL</t>
  </si>
  <si>
    <t>GRAN TOTAL</t>
  </si>
  <si>
    <t>Presidente</t>
  </si>
  <si>
    <t>DESTINATARIOS DE RECURSOS</t>
  </si>
  <si>
    <t>RENTA DE EQUIPO DE COPIADO</t>
  </si>
  <si>
    <t>MATERIAL Y EQUIPO DE SEGURIDAD</t>
  </si>
  <si>
    <t xml:space="preserve"> </t>
  </si>
  <si>
    <t>FLETES</t>
  </si>
  <si>
    <t>Administrador</t>
  </si>
  <si>
    <t>Secretaria Ejecutiva</t>
  </si>
  <si>
    <t xml:space="preserve">            PERIÓDO CORRESPONDIENTE DE ABRIL A JUNIO DE 2007</t>
  </si>
  <si>
    <t>05021003 ENTIDADES PÚBLICAS DESCENTRALIZADAS SS</t>
  </si>
  <si>
    <t>HONORARIOS NÓMINA</t>
  </si>
  <si>
    <t>CAPACITACIÓN Y REGULARIZACIÓN DE PERSONAL</t>
  </si>
  <si>
    <t>MÉDICOS Y MEDICINAS</t>
  </si>
  <si>
    <t>SERVICIOS CLÍNICOS</t>
  </si>
  <si>
    <t>CONSUMIBLES DE CÓMPUTO</t>
  </si>
  <si>
    <t>PAPELERÍA Y ÚTILES DE OFICINA</t>
  </si>
  <si>
    <t>MATERIAL FOTOGRÁFICO</t>
  </si>
  <si>
    <t>MATERIAL Y ÚTILES DE ASEO</t>
  </si>
  <si>
    <t>SERVICIOS DE ASESORÍA</t>
  </si>
  <si>
    <t>VIÁTICOS Y PASAJES</t>
  </si>
  <si>
    <t>CORREO, TELÉFONO Y TELÉGRAFO</t>
  </si>
  <si>
    <t>TELÉFONO</t>
  </si>
  <si>
    <t>TELÉGRAFO</t>
  </si>
  <si>
    <t>ENERGÍA ELÉCTRICA AGUA Y GAS</t>
  </si>
  <si>
    <t>ENERGIA ELÉCTRICA</t>
  </si>
  <si>
    <t>ATENCIÓN A INVITADOS OFICIALES</t>
  </si>
  <si>
    <t>ALIMENTACIÓN EN ATENCIÓN A INVITADOS OFICIALES</t>
  </si>
  <si>
    <t>HOSPEDAJE EN ATENCIÓN A INVITADOS OFICIALES</t>
  </si>
  <si>
    <t>BOLETOS DE AVIÓN EN ATENCIÓN A INVITADOS OFICIALES</t>
  </si>
  <si>
    <t>RENTA, REPARACIÓN Y MANTENIMIENTO DE VEHÍCULOS</t>
  </si>
  <si>
    <t>REPARACIÓN DE VEHÍCULOS</t>
  </si>
  <si>
    <t>MANTENIMIENTO DE VEHÍCULOS</t>
  </si>
  <si>
    <t>REPARACIÓN Y MANTENIMIENTO DE EQUIPO DE OFICINA</t>
  </si>
  <si>
    <t>REPARACIÓN DE EQUIPO DE OFICINA</t>
  </si>
  <si>
    <t>REPARACIÓN Y MANTENIMIENTO DE EDIFICIOS PÚBLICOS</t>
  </si>
  <si>
    <t>MANTENIMIENTO DE EDIFICIOS PÚBLICOS</t>
  </si>
  <si>
    <t>MATERIAL ELÉCTRICO DE EDIFICIOS PÚBLICOS</t>
  </si>
  <si>
    <t>HIDRÁULICA Y SANITARIA DE EDIFICIOS PÚBLICOS</t>
  </si>
  <si>
    <t>MOBILIARIO Y EQUIPO DE ADMINISTRACIÓN</t>
  </si>
  <si>
    <t>EQUIPO DE ADMINISTRACIÓN</t>
  </si>
  <si>
    <t>BIENES INFORMÁTICOS</t>
  </si>
  <si>
    <t>VEHÍCULO Y EQUIPO DE TRANSPORTE</t>
  </si>
  <si>
    <t>VEHÍCULO Y EQUIPO TERRESTRE</t>
  </si>
  <si>
    <t>ELABORÓ</t>
  </si>
  <si>
    <t>REVISÓ</t>
  </si>
  <si>
    <t>AUTORIZÓ</t>
  </si>
  <si>
    <t>Lic. Cristian David Ibarra Meza</t>
  </si>
  <si>
    <t>Lic. Lydia Peinado Aguirre</t>
  </si>
  <si>
    <t>Ing. Héctor Alejandro Elízondo Macías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</si>
</sst>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16384" width="11.421875" style="7" customWidth="1"/>
  </cols>
  <sheetData>
    <row r="4" spans="2:7" ht="12.75">
      <c r="B4" s="6"/>
      <c r="C4" s="6"/>
      <c r="D4" s="6"/>
      <c r="E4" s="6"/>
      <c r="F4" s="6"/>
      <c r="G4" s="6"/>
    </row>
    <row r="5" spans="2:7" ht="12.75">
      <c r="B5" s="6"/>
      <c r="C5" s="6"/>
      <c r="D5" s="6"/>
      <c r="E5" s="6"/>
      <c r="F5" s="6"/>
      <c r="G5" s="6"/>
    </row>
    <row r="6" spans="2:7" ht="12.75">
      <c r="B6" s="6"/>
      <c r="C6" s="6"/>
      <c r="D6" s="6"/>
      <c r="E6" s="6"/>
      <c r="F6" s="6"/>
      <c r="G6" s="6"/>
    </row>
    <row r="7" spans="2:7" ht="12.75">
      <c r="B7" s="6"/>
      <c r="C7" s="6"/>
      <c r="D7" s="6"/>
      <c r="E7" s="6"/>
      <c r="F7" s="6"/>
      <c r="G7" s="6"/>
    </row>
    <row r="8" spans="2:7" ht="12.75">
      <c r="B8" s="6"/>
      <c r="C8" s="6"/>
      <c r="D8" s="6"/>
      <c r="E8" s="6"/>
      <c r="F8" s="6"/>
      <c r="G8" s="6"/>
    </row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2:9" ht="12.75">
      <c r="B12" s="6"/>
      <c r="I12" s="17"/>
    </row>
    <row r="13" spans="2:9" ht="12.75">
      <c r="B13" s="18"/>
      <c r="I13" s="19"/>
    </row>
    <row r="14" ht="12.75">
      <c r="I14" s="19"/>
    </row>
    <row r="15" ht="12.75">
      <c r="I15" s="19"/>
    </row>
    <row r="16" ht="12.75">
      <c r="I16" s="19"/>
    </row>
    <row r="17" ht="12.75">
      <c r="I17" s="19"/>
    </row>
    <row r="18" ht="12.75">
      <c r="I18" s="19"/>
    </row>
    <row r="19" ht="12.75">
      <c r="I19" s="19"/>
    </row>
    <row r="20" ht="12.75">
      <c r="I20" s="19"/>
    </row>
    <row r="21" ht="12.75">
      <c r="I21" s="19"/>
    </row>
    <row r="22" ht="12.75">
      <c r="I22" s="19"/>
    </row>
    <row r="23" spans="2:9" ht="12.75">
      <c r="B23" s="6"/>
      <c r="I23" s="20"/>
    </row>
    <row r="24" ht="12.75">
      <c r="I24" s="19"/>
    </row>
    <row r="25" ht="12.75">
      <c r="I25" s="19"/>
    </row>
    <row r="26" ht="12.75">
      <c r="I26" s="19"/>
    </row>
    <row r="27" ht="12.75">
      <c r="I27" s="19"/>
    </row>
    <row r="28" ht="12.75">
      <c r="I28" s="19"/>
    </row>
    <row r="29" ht="12.75">
      <c r="I29" s="19"/>
    </row>
    <row r="30" ht="12.75">
      <c r="I30" s="19"/>
    </row>
    <row r="31" ht="12.75">
      <c r="I31" s="19"/>
    </row>
    <row r="32" ht="12.75">
      <c r="I32" s="11"/>
    </row>
    <row r="33" ht="12.75">
      <c r="I33" s="11"/>
    </row>
    <row r="34" ht="12.75">
      <c r="I34" s="11"/>
    </row>
    <row r="35" ht="12.75">
      <c r="I35" s="11"/>
    </row>
    <row r="36" ht="12.75">
      <c r="I36" s="11"/>
    </row>
    <row r="37" ht="12.75">
      <c r="I37" s="11"/>
    </row>
    <row r="38" ht="12.75">
      <c r="I38" s="11"/>
    </row>
    <row r="39" ht="12.75">
      <c r="I39" s="11"/>
    </row>
    <row r="40" ht="12.75">
      <c r="I40" s="11"/>
    </row>
    <row r="41" ht="12.75">
      <c r="I41" s="11"/>
    </row>
    <row r="42" ht="12.75">
      <c r="I42" s="11"/>
    </row>
    <row r="43" spans="2:9" ht="12.75">
      <c r="B43" s="6"/>
      <c r="I43" s="17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6"/>
      <c r="D70" s="6"/>
      <c r="E70" s="6"/>
      <c r="F70" s="6"/>
      <c r="G70" s="6"/>
    </row>
    <row r="71" spans="2:7" ht="12.75">
      <c r="B71" s="6"/>
      <c r="C71" s="6"/>
      <c r="D71" s="6"/>
      <c r="E71" s="6"/>
      <c r="F71" s="6"/>
      <c r="G71" s="6"/>
    </row>
    <row r="72" spans="2:7" ht="12.75">
      <c r="B72" s="6"/>
      <c r="C72" s="6"/>
      <c r="D72" s="6"/>
      <c r="E72" s="6"/>
      <c r="F72" s="6"/>
      <c r="G72" s="6"/>
    </row>
    <row r="73" spans="2:7" ht="12.75">
      <c r="B73" s="6"/>
      <c r="C73" s="6"/>
      <c r="D73" s="6"/>
      <c r="E73" s="6"/>
      <c r="F73" s="6"/>
      <c r="G73" s="6"/>
    </row>
    <row r="74" ht="12.75">
      <c r="B74" s="6"/>
    </row>
    <row r="75" ht="12.75">
      <c r="I75" s="19"/>
    </row>
    <row r="76" ht="12.75">
      <c r="I76" s="19"/>
    </row>
    <row r="77" ht="12.75">
      <c r="I77" s="19"/>
    </row>
    <row r="78" ht="12.75">
      <c r="I78" s="19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19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19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19"/>
    </row>
    <row r="98" ht="12.75">
      <c r="I98" s="19"/>
    </row>
    <row r="99" ht="12.75">
      <c r="I99" s="19"/>
    </row>
    <row r="100" ht="12.75">
      <c r="I100" s="19"/>
    </row>
    <row r="101" spans="2:9" ht="12.75">
      <c r="B101" s="6"/>
      <c r="I101" s="20"/>
    </row>
    <row r="102" spans="2:9" ht="12.75">
      <c r="B102" s="21"/>
      <c r="C102" s="16"/>
      <c r="I102" s="19"/>
    </row>
    <row r="103" spans="2:9" ht="12.75">
      <c r="B103" s="21"/>
      <c r="C103" s="16"/>
      <c r="I103" s="22"/>
    </row>
    <row r="104" ht="12.75">
      <c r="I104" s="19"/>
    </row>
    <row r="105" ht="12.75">
      <c r="I105" s="19"/>
    </row>
    <row r="106" spans="8:9" ht="12.75">
      <c r="H106" s="6"/>
      <c r="I106" s="17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8.7109375" style="7" customWidth="1"/>
    <col min="2" max="16384" width="11.421875" style="7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9" ht="12.75">
      <c r="H9" s="19"/>
    </row>
    <row r="10" ht="12.75">
      <c r="H10" s="19"/>
    </row>
    <row r="11" ht="12.75">
      <c r="H11" s="19"/>
    </row>
    <row r="12" ht="12.75">
      <c r="H12" s="19"/>
    </row>
    <row r="13" ht="12.75">
      <c r="H13" s="19"/>
    </row>
    <row r="14" ht="12.75">
      <c r="H14" s="19"/>
    </row>
    <row r="15" ht="12.75">
      <c r="H15" s="11"/>
    </row>
    <row r="16" ht="12.75">
      <c r="H16" s="11"/>
    </row>
    <row r="17" ht="12.75">
      <c r="H17" s="11"/>
    </row>
    <row r="18" ht="12.75">
      <c r="H18" s="11"/>
    </row>
    <row r="19" ht="12.75">
      <c r="H19" s="11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9"/>
    </row>
    <row r="28" ht="12.75">
      <c r="H28" s="19"/>
    </row>
    <row r="29" ht="12.75">
      <c r="H29" s="19"/>
    </row>
    <row r="30" ht="12.75"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spans="7:8" ht="12.75">
      <c r="G40" s="6"/>
      <c r="H40" s="20"/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0"/>
  <sheetViews>
    <sheetView tabSelected="1" zoomScalePageLayoutView="0" workbookViewId="0" topLeftCell="A1">
      <selection activeCell="G123" sqref="G123"/>
    </sheetView>
  </sheetViews>
  <sheetFormatPr defaultColWidth="11.421875" defaultRowHeight="12.75"/>
  <cols>
    <col min="1" max="1" width="7.7109375" style="0" customWidth="1"/>
  </cols>
  <sheetData>
    <row r="2" ht="12.75">
      <c r="B2" s="31" t="s">
        <v>54</v>
      </c>
    </row>
    <row r="3" ht="12.75">
      <c r="D3" s="31" t="s">
        <v>47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55</v>
      </c>
      <c r="B8" s="6"/>
      <c r="C8" s="6"/>
      <c r="D8" s="6"/>
      <c r="E8" s="6"/>
      <c r="F8" s="6"/>
      <c r="G8" s="7"/>
      <c r="H8" s="8"/>
    </row>
    <row r="9" spans="1:8" ht="12.75">
      <c r="A9" s="5" t="s">
        <v>3</v>
      </c>
      <c r="B9" s="6"/>
      <c r="C9" s="6"/>
      <c r="D9" s="6"/>
      <c r="E9" s="6"/>
      <c r="F9" s="6"/>
      <c r="G9" s="7"/>
      <c r="H9" s="8"/>
    </row>
    <row r="10" spans="1:8" ht="12.75">
      <c r="A10" s="5" t="s">
        <v>4</v>
      </c>
      <c r="B10" s="6"/>
      <c r="C10" s="6"/>
      <c r="D10" s="6"/>
      <c r="E10" s="6"/>
      <c r="F10" s="6"/>
      <c r="G10" s="7"/>
      <c r="H10" s="8"/>
    </row>
    <row r="11" spans="1:8" ht="12.75">
      <c r="A11" s="13" t="s">
        <v>5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30"/>
      <c r="B12" s="24" t="s">
        <v>43</v>
      </c>
      <c r="C12" s="25"/>
      <c r="D12" s="25"/>
      <c r="E12" s="25"/>
      <c r="F12" s="25"/>
      <c r="G12" s="27" t="s">
        <v>44</v>
      </c>
      <c r="H12" s="26" t="s">
        <v>39</v>
      </c>
    </row>
    <row r="13" spans="1:8" ht="12.75">
      <c r="A13" s="23"/>
      <c r="B13" s="24" t="s">
        <v>6</v>
      </c>
      <c r="C13" s="25"/>
      <c r="D13" s="25"/>
      <c r="E13" s="25"/>
      <c r="F13" s="25"/>
      <c r="G13" s="37"/>
      <c r="H13" s="38">
        <f>SUM(H14+H16+H18+H20+H22)</f>
        <v>471674.99</v>
      </c>
    </row>
    <row r="14" spans="1:8" ht="12.75">
      <c r="A14" s="44">
        <v>107000</v>
      </c>
      <c r="B14" s="24" t="s">
        <v>7</v>
      </c>
      <c r="C14" s="25"/>
      <c r="D14" s="25"/>
      <c r="E14" s="25"/>
      <c r="F14" s="25"/>
      <c r="G14" s="39"/>
      <c r="H14" s="39">
        <f>SUM(G15:G15)</f>
        <v>444693.83999999997</v>
      </c>
    </row>
    <row r="15" spans="1:8" ht="12.75">
      <c r="A15" s="43">
        <v>107012</v>
      </c>
      <c r="B15" s="62" t="s">
        <v>56</v>
      </c>
      <c r="C15" s="25"/>
      <c r="D15" s="25"/>
      <c r="E15" s="25"/>
      <c r="F15" s="25"/>
      <c r="G15" s="39">
        <f>148232.4+148232.4+148229.04</f>
        <v>444693.83999999997</v>
      </c>
      <c r="H15" s="40"/>
    </row>
    <row r="16" spans="1:8" ht="12.75">
      <c r="A16" s="27">
        <v>112000</v>
      </c>
      <c r="B16" s="24" t="s">
        <v>9</v>
      </c>
      <c r="C16" s="25"/>
      <c r="D16" s="25"/>
      <c r="E16" s="25"/>
      <c r="F16" s="25"/>
      <c r="G16" s="39"/>
      <c r="H16" s="39">
        <f>SUM(G17:G17)</f>
        <v>0</v>
      </c>
    </row>
    <row r="17" spans="1:8" ht="12.75">
      <c r="A17" s="43">
        <v>112012</v>
      </c>
      <c r="B17" s="25" t="s">
        <v>9</v>
      </c>
      <c r="C17" s="25"/>
      <c r="D17" s="25"/>
      <c r="E17" s="25"/>
      <c r="F17" s="25"/>
      <c r="G17" s="39">
        <v>0</v>
      </c>
      <c r="H17" s="40"/>
    </row>
    <row r="18" spans="1:8" ht="12.75">
      <c r="A18" s="27">
        <v>113000</v>
      </c>
      <c r="B18" s="24" t="s">
        <v>10</v>
      </c>
      <c r="C18" s="24"/>
      <c r="D18" s="25"/>
      <c r="E18" s="25"/>
      <c r="F18" s="25"/>
      <c r="G18" s="39"/>
      <c r="H18" s="39">
        <f>SUM(G19:G19)</f>
        <v>0</v>
      </c>
    </row>
    <row r="19" spans="1:8" ht="12.75">
      <c r="A19" s="43">
        <v>113012</v>
      </c>
      <c r="B19" s="25" t="s">
        <v>11</v>
      </c>
      <c r="C19" s="25"/>
      <c r="D19" s="25"/>
      <c r="E19" s="25"/>
      <c r="F19" s="25"/>
      <c r="G19" s="39">
        <v>0</v>
      </c>
      <c r="H19" s="40"/>
    </row>
    <row r="20" spans="1:8" ht="12.75">
      <c r="A20" s="27">
        <v>119000</v>
      </c>
      <c r="B20" s="24" t="s">
        <v>57</v>
      </c>
      <c r="C20" s="25"/>
      <c r="D20" s="25"/>
      <c r="E20" s="25"/>
      <c r="F20" s="25"/>
      <c r="G20" s="39"/>
      <c r="H20" s="39">
        <f>SUM(G21:G21)</f>
        <v>0</v>
      </c>
    </row>
    <row r="21" spans="1:8" ht="12.75">
      <c r="A21" s="43">
        <v>119012</v>
      </c>
      <c r="B21" s="62" t="s">
        <v>57</v>
      </c>
      <c r="C21" s="25"/>
      <c r="D21" s="25"/>
      <c r="E21" s="25"/>
      <c r="F21" s="25"/>
      <c r="G21" s="39">
        <v>0</v>
      </c>
      <c r="H21" s="40"/>
    </row>
    <row r="22" spans="1:8" ht="12.75">
      <c r="A22" s="27">
        <v>121000</v>
      </c>
      <c r="B22" s="24" t="s">
        <v>58</v>
      </c>
      <c r="C22" s="24"/>
      <c r="D22" s="25"/>
      <c r="E22" s="25"/>
      <c r="F22" s="25"/>
      <c r="G22" s="41"/>
      <c r="H22" s="39">
        <f>SUM(G23+G24+G25)</f>
        <v>26981.15</v>
      </c>
    </row>
    <row r="23" spans="1:8" ht="12.75">
      <c r="A23" s="45">
        <v>121012</v>
      </c>
      <c r="B23" s="63" t="s">
        <v>58</v>
      </c>
      <c r="C23" s="9"/>
      <c r="D23" s="9"/>
      <c r="E23" s="9"/>
      <c r="F23" s="9"/>
      <c r="G23" s="33">
        <f>2500+3370+3884.55</f>
        <v>9754.55</v>
      </c>
      <c r="H23" s="34"/>
    </row>
    <row r="24" spans="1:8" ht="12.75">
      <c r="A24" s="43">
        <v>121022</v>
      </c>
      <c r="B24" s="25" t="s">
        <v>23</v>
      </c>
      <c r="C24" s="25"/>
      <c r="D24" s="25"/>
      <c r="E24" s="25"/>
      <c r="F24" s="25"/>
      <c r="G24" s="39">
        <f>3499.1+5186.24+1928</f>
        <v>10613.34</v>
      </c>
      <c r="H24" s="40"/>
    </row>
    <row r="25" spans="1:8" ht="12.75">
      <c r="A25" s="30">
        <v>121032</v>
      </c>
      <c r="B25" s="62" t="s">
        <v>59</v>
      </c>
      <c r="C25" s="25"/>
      <c r="D25" s="25"/>
      <c r="E25" s="25"/>
      <c r="F25" s="25"/>
      <c r="G25" s="39">
        <f>3601.5+1083.76+1928</f>
        <v>6613.26</v>
      </c>
      <c r="H25" s="40"/>
    </row>
    <row r="26" spans="1:8" ht="12.75">
      <c r="A26" s="23"/>
      <c r="B26" s="26" t="s">
        <v>40</v>
      </c>
      <c r="C26" s="25"/>
      <c r="D26" s="25"/>
      <c r="E26" s="25"/>
      <c r="F26" s="25"/>
      <c r="G26" s="42"/>
      <c r="H26" s="38">
        <f>SUM(H27+H30+H32+H36+H38+H41+H43+H45+H47)</f>
        <v>58300.74</v>
      </c>
    </row>
    <row r="27" spans="1:8" ht="12.75">
      <c r="A27" s="46">
        <v>231000</v>
      </c>
      <c r="B27" s="24" t="s">
        <v>12</v>
      </c>
      <c r="C27" s="24"/>
      <c r="D27" s="25"/>
      <c r="E27" s="25"/>
      <c r="F27" s="25"/>
      <c r="G27" s="39"/>
      <c r="H27" s="39">
        <f>SUM(G28+G29)</f>
        <v>0</v>
      </c>
    </row>
    <row r="28" spans="1:8" ht="12.75">
      <c r="A28" s="43">
        <v>231012</v>
      </c>
      <c r="B28" s="25" t="s">
        <v>13</v>
      </c>
      <c r="C28" s="25"/>
      <c r="D28" s="25"/>
      <c r="E28" s="25"/>
      <c r="F28" s="25"/>
      <c r="G28" s="39">
        <v>0</v>
      </c>
      <c r="H28" s="40"/>
    </row>
    <row r="29" spans="1:8" ht="12.75">
      <c r="A29" s="43">
        <v>231022</v>
      </c>
      <c r="B29" s="25" t="s">
        <v>14</v>
      </c>
      <c r="C29" s="25"/>
      <c r="D29" s="25"/>
      <c r="E29" s="25"/>
      <c r="F29" s="25"/>
      <c r="G29" s="39">
        <v>0</v>
      </c>
      <c r="H29" s="40"/>
    </row>
    <row r="30" spans="1:8" ht="12.75">
      <c r="A30" s="27">
        <v>232000</v>
      </c>
      <c r="B30" s="24" t="s">
        <v>15</v>
      </c>
      <c r="C30" s="25"/>
      <c r="D30" s="25"/>
      <c r="E30" s="25"/>
      <c r="F30" s="25"/>
      <c r="G30" s="39"/>
      <c r="H30" s="39">
        <f>SUM(G31:G31)</f>
        <v>0</v>
      </c>
    </row>
    <row r="31" spans="1:8" ht="12.75">
      <c r="A31" s="43">
        <v>232012</v>
      </c>
      <c r="B31" s="25" t="s">
        <v>15</v>
      </c>
      <c r="C31" s="25"/>
      <c r="D31" s="25"/>
      <c r="E31" s="25"/>
      <c r="F31" s="25"/>
      <c r="G31" s="39">
        <v>0</v>
      </c>
      <c r="H31" s="40"/>
    </row>
    <row r="32" spans="1:8" ht="12.75">
      <c r="A32" s="27">
        <v>245000</v>
      </c>
      <c r="B32" s="24" t="s">
        <v>16</v>
      </c>
      <c r="C32" s="25"/>
      <c r="D32" s="25"/>
      <c r="E32" s="25"/>
      <c r="F32" s="25"/>
      <c r="G32" s="39"/>
      <c r="H32" s="39">
        <f>SUM(G33+G34+G35)</f>
        <v>35001.39</v>
      </c>
    </row>
    <row r="33" spans="1:8" ht="12.75">
      <c r="A33" s="43">
        <v>245012</v>
      </c>
      <c r="B33" s="25" t="s">
        <v>17</v>
      </c>
      <c r="C33" s="25"/>
      <c r="D33" s="25"/>
      <c r="E33" s="25"/>
      <c r="F33" s="25"/>
      <c r="G33" s="39">
        <f>8895.83+4243.5+18292.78</f>
        <v>31432.11</v>
      </c>
      <c r="H33" s="40"/>
    </row>
    <row r="34" spans="1:8" ht="12.75">
      <c r="A34">
        <v>245062</v>
      </c>
      <c r="B34" s="25" t="s">
        <v>48</v>
      </c>
      <c r="C34" s="25"/>
      <c r="D34" s="25"/>
      <c r="E34" s="25"/>
      <c r="F34" s="25"/>
      <c r="G34" s="39">
        <f>1000.01+1000.01+1000.01</f>
        <v>3000.0299999999997</v>
      </c>
      <c r="H34" s="40"/>
    </row>
    <row r="35" spans="1:8" ht="12.75">
      <c r="A35" s="43">
        <v>245062</v>
      </c>
      <c r="B35" s="62" t="s">
        <v>60</v>
      </c>
      <c r="C35" s="25"/>
      <c r="D35" s="25"/>
      <c r="E35" s="25"/>
      <c r="F35" s="25"/>
      <c r="G35" s="39">
        <f>569.25</f>
        <v>569.25</v>
      </c>
      <c r="H35" s="40"/>
    </row>
    <row r="36" spans="1:8" ht="12.75">
      <c r="A36" s="27">
        <v>246000</v>
      </c>
      <c r="B36" s="24" t="s">
        <v>61</v>
      </c>
      <c r="C36" s="25"/>
      <c r="D36" s="25"/>
      <c r="E36" s="25"/>
      <c r="F36" s="25"/>
      <c r="G36" s="47"/>
      <c r="H36" s="39">
        <f>SUM(G37:G37)</f>
        <v>4647.9</v>
      </c>
    </row>
    <row r="37" spans="1:8" ht="12.75">
      <c r="A37" s="43">
        <v>246012</v>
      </c>
      <c r="B37" s="62" t="s">
        <v>61</v>
      </c>
      <c r="C37" s="25"/>
      <c r="D37" s="25"/>
      <c r="E37" s="25"/>
      <c r="F37" s="25"/>
      <c r="G37" s="47">
        <f>147.41+1626.64+2873.85</f>
        <v>4647.9</v>
      </c>
      <c r="H37" s="48"/>
    </row>
    <row r="38" spans="1:8" ht="12.75">
      <c r="A38" s="27">
        <v>247000</v>
      </c>
      <c r="B38" s="24" t="s">
        <v>18</v>
      </c>
      <c r="C38" s="25"/>
      <c r="D38" s="25"/>
      <c r="E38" s="25"/>
      <c r="F38" s="25"/>
      <c r="G38" s="47"/>
      <c r="H38" s="39">
        <f>SUM(G39+G40)</f>
        <v>2034</v>
      </c>
    </row>
    <row r="39" spans="1:8" ht="12.75">
      <c r="A39" s="43">
        <v>247012</v>
      </c>
      <c r="B39" s="25" t="s">
        <v>19</v>
      </c>
      <c r="C39" s="25"/>
      <c r="D39" s="25"/>
      <c r="E39" s="25"/>
      <c r="F39" s="25"/>
      <c r="G39" s="47">
        <f>810+1224</f>
        <v>2034</v>
      </c>
      <c r="H39" s="48"/>
    </row>
    <row r="40" spans="1:8" ht="12.75">
      <c r="A40" s="43">
        <v>247022</v>
      </c>
      <c r="B40" s="25" t="s">
        <v>20</v>
      </c>
      <c r="C40" s="25"/>
      <c r="D40" s="25"/>
      <c r="E40" s="25"/>
      <c r="F40" s="25"/>
      <c r="G40" s="47">
        <v>0</v>
      </c>
      <c r="H40" s="48"/>
    </row>
    <row r="41" spans="1:8" ht="12.75">
      <c r="A41" s="27">
        <v>248000</v>
      </c>
      <c r="B41" s="24" t="s">
        <v>62</v>
      </c>
      <c r="C41" s="25"/>
      <c r="D41" s="25"/>
      <c r="E41" s="25"/>
      <c r="F41" s="25"/>
      <c r="G41" s="47"/>
      <c r="H41" s="39">
        <f>SUM(G42:G42)</f>
        <v>0</v>
      </c>
    </row>
    <row r="42" spans="1:8" ht="12.75">
      <c r="A42" s="43">
        <v>248012</v>
      </c>
      <c r="B42" s="25" t="s">
        <v>21</v>
      </c>
      <c r="C42" s="25"/>
      <c r="D42" s="25"/>
      <c r="E42" s="25"/>
      <c r="F42" s="25"/>
      <c r="G42" s="47">
        <v>0</v>
      </c>
      <c r="H42" s="48"/>
    </row>
    <row r="43" spans="1:8" ht="12.75">
      <c r="A43" s="27">
        <v>249000</v>
      </c>
      <c r="B43" s="24" t="s">
        <v>22</v>
      </c>
      <c r="C43" s="25"/>
      <c r="D43" s="25"/>
      <c r="E43" s="25"/>
      <c r="F43" s="25"/>
      <c r="G43" s="47"/>
      <c r="H43" s="39">
        <f>SUM(G44:G44)</f>
        <v>14500</v>
      </c>
    </row>
    <row r="44" spans="1:8" ht="12.75">
      <c r="A44" s="43">
        <v>249012</v>
      </c>
      <c r="B44" s="25" t="s">
        <v>22</v>
      </c>
      <c r="C44" s="25"/>
      <c r="D44" s="25"/>
      <c r="E44" s="25"/>
      <c r="F44" s="25"/>
      <c r="G44" s="47">
        <f>14500</f>
        <v>14500</v>
      </c>
      <c r="H44" s="48"/>
    </row>
    <row r="45" spans="1:8" ht="12.75">
      <c r="A45" s="27">
        <v>259000</v>
      </c>
      <c r="B45" s="24" t="s">
        <v>63</v>
      </c>
      <c r="C45" s="25"/>
      <c r="D45" s="25"/>
      <c r="E45" s="25"/>
      <c r="F45" s="25"/>
      <c r="G45" s="47"/>
      <c r="H45" s="39">
        <f>SUM(G46:G46)</f>
        <v>1817.45</v>
      </c>
    </row>
    <row r="46" spans="1:8" ht="12.75">
      <c r="A46" s="43">
        <v>259012</v>
      </c>
      <c r="B46" s="62" t="s">
        <v>63</v>
      </c>
      <c r="C46" s="25"/>
      <c r="D46" s="25"/>
      <c r="E46" s="25"/>
      <c r="F46" s="25"/>
      <c r="G46" s="47">
        <f>540.38+615.59+661.48</f>
        <v>1817.45</v>
      </c>
      <c r="H46" s="48"/>
    </row>
    <row r="47" spans="1:8" ht="12.75">
      <c r="A47" s="61">
        <v>285000</v>
      </c>
      <c r="B47" s="24" t="s">
        <v>49</v>
      </c>
      <c r="C47" s="25"/>
      <c r="D47" s="25"/>
      <c r="E47" s="25"/>
      <c r="F47" s="25"/>
      <c r="G47" s="47"/>
      <c r="H47" s="39">
        <f>SUM(G48:G48)</f>
        <v>300</v>
      </c>
    </row>
    <row r="48" spans="1:8" ht="12.75">
      <c r="A48" s="23">
        <v>285012</v>
      </c>
      <c r="B48" s="25" t="s">
        <v>49</v>
      </c>
      <c r="C48" s="25"/>
      <c r="D48" s="25"/>
      <c r="E48" s="25"/>
      <c r="F48" s="25"/>
      <c r="G48" s="47">
        <v>300</v>
      </c>
      <c r="H48" s="48"/>
    </row>
    <row r="49" spans="1:8" ht="12.75">
      <c r="A49" s="23"/>
      <c r="B49" s="26" t="s">
        <v>8</v>
      </c>
      <c r="C49" s="25"/>
      <c r="D49" s="25"/>
      <c r="E49" s="25"/>
      <c r="F49" s="25"/>
      <c r="G49" s="37" t="s">
        <v>50</v>
      </c>
      <c r="H49" s="38">
        <f>SUM(H50+H52+H54+H56+H60+H75+H78+H80+H84+H87+H90+H93+H96+H101)</f>
        <v>182834.58000000002</v>
      </c>
    </row>
    <row r="50" spans="1:8" ht="12.75">
      <c r="A50" s="27">
        <v>306000</v>
      </c>
      <c r="B50" s="24" t="s">
        <v>64</v>
      </c>
      <c r="C50" s="25"/>
      <c r="D50" s="25"/>
      <c r="E50" s="25"/>
      <c r="F50" s="25"/>
      <c r="G50" s="47"/>
      <c r="H50" s="39">
        <f>SUM(G51:G51)</f>
        <v>16445</v>
      </c>
    </row>
    <row r="51" spans="1:8" ht="12.75">
      <c r="A51" s="43">
        <v>306012</v>
      </c>
      <c r="B51" s="62" t="s">
        <v>64</v>
      </c>
      <c r="C51" s="25"/>
      <c r="D51" s="25"/>
      <c r="E51" s="25"/>
      <c r="F51" s="25"/>
      <c r="G51" s="47">
        <f>8855+7590</f>
        <v>16445</v>
      </c>
      <c r="H51" s="48"/>
    </row>
    <row r="52" spans="1:8" ht="12.75">
      <c r="A52" s="27">
        <v>324000</v>
      </c>
      <c r="B52" s="24" t="s">
        <v>65</v>
      </c>
      <c r="C52" s="25"/>
      <c r="D52" s="25"/>
      <c r="E52" s="25"/>
      <c r="F52" s="25"/>
      <c r="G52" s="47"/>
      <c r="H52" s="39">
        <f>SUM(G53:G53)</f>
        <v>35874.850000000006</v>
      </c>
    </row>
    <row r="53" spans="1:8" ht="12.75">
      <c r="A53" s="43">
        <v>324012</v>
      </c>
      <c r="B53" s="62" t="s">
        <v>65</v>
      </c>
      <c r="C53" s="25"/>
      <c r="D53" s="25"/>
      <c r="E53" s="25"/>
      <c r="F53" s="25"/>
      <c r="G53" s="47">
        <f>7660.81+12644.34+15569.7</f>
        <v>35874.850000000006</v>
      </c>
      <c r="H53" s="48"/>
    </row>
    <row r="54" spans="1:8" ht="12.75">
      <c r="A54" s="27">
        <v>333000</v>
      </c>
      <c r="B54" s="24" t="s">
        <v>25</v>
      </c>
      <c r="C54" s="25"/>
      <c r="D54" s="25"/>
      <c r="E54" s="25"/>
      <c r="F54" s="25"/>
      <c r="G54" s="47"/>
      <c r="H54" s="39">
        <f>SUM(G55:G55)</f>
        <v>0</v>
      </c>
    </row>
    <row r="55" spans="1:8" ht="12.75">
      <c r="A55" s="43">
        <v>333012</v>
      </c>
      <c r="B55" s="25" t="s">
        <v>25</v>
      </c>
      <c r="C55" s="25"/>
      <c r="D55" s="25"/>
      <c r="E55" s="25"/>
      <c r="F55" s="25"/>
      <c r="G55" s="47">
        <v>0</v>
      </c>
      <c r="H55" s="48"/>
    </row>
    <row r="56" spans="1:8" ht="12.75">
      <c r="A56" s="27">
        <v>336000</v>
      </c>
      <c r="B56" s="24" t="s">
        <v>66</v>
      </c>
      <c r="C56" s="25"/>
      <c r="D56" s="25"/>
      <c r="E56" s="25"/>
      <c r="F56" s="25"/>
      <c r="G56" s="47"/>
      <c r="H56" s="39">
        <f>SUM(G57+G58+G59)</f>
        <v>18419.8</v>
      </c>
    </row>
    <row r="57" spans="1:8" ht="12.75">
      <c r="A57" s="43">
        <v>336012</v>
      </c>
      <c r="B57" s="25" t="s">
        <v>26</v>
      </c>
      <c r="C57" s="25"/>
      <c r="D57" s="25"/>
      <c r="E57" s="25"/>
      <c r="F57" s="25"/>
      <c r="G57" s="47">
        <f>3688.63</f>
        <v>3688.63</v>
      </c>
      <c r="H57" s="48"/>
    </row>
    <row r="58" spans="1:8" ht="12.75">
      <c r="A58" s="43">
        <v>336022</v>
      </c>
      <c r="B58" s="62" t="s">
        <v>67</v>
      </c>
      <c r="C58" s="25"/>
      <c r="D58" s="25"/>
      <c r="E58" s="25"/>
      <c r="F58" s="25"/>
      <c r="G58" s="47">
        <f>5466.15+4828.15+4436.87</f>
        <v>14731.169999999998</v>
      </c>
      <c r="H58" s="48"/>
    </row>
    <row r="59" spans="1:8" ht="12.75">
      <c r="A59" s="43">
        <v>336032</v>
      </c>
      <c r="B59" s="62" t="s">
        <v>68</v>
      </c>
      <c r="C59" s="25"/>
      <c r="D59" s="25"/>
      <c r="E59" s="25"/>
      <c r="F59" s="25"/>
      <c r="G59" s="47">
        <v>0</v>
      </c>
      <c r="H59" s="48"/>
    </row>
    <row r="60" spans="1:8" ht="12.75">
      <c r="A60" s="27">
        <v>337000</v>
      </c>
      <c r="B60" s="24" t="s">
        <v>27</v>
      </c>
      <c r="C60" s="25"/>
      <c r="D60" s="25"/>
      <c r="E60" s="25"/>
      <c r="F60" s="49"/>
      <c r="G60" s="47"/>
      <c r="H60" s="39">
        <f>SUM(G61:G61)</f>
        <v>20250</v>
      </c>
    </row>
    <row r="61" spans="1:8" ht="12.75">
      <c r="A61" s="45">
        <v>337012</v>
      </c>
      <c r="B61" s="9" t="s">
        <v>27</v>
      </c>
      <c r="C61" s="9"/>
      <c r="D61" s="9"/>
      <c r="E61" s="9"/>
      <c r="F61" s="9"/>
      <c r="G61" s="28">
        <f>20250</f>
        <v>20250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31" t="s">
        <v>54</v>
      </c>
      <c r="H63" s="11"/>
    </row>
    <row r="64" spans="1:8" ht="12.75">
      <c r="A64" s="7"/>
      <c r="D64" s="31" t="s">
        <v>47</v>
      </c>
      <c r="H64" s="11"/>
    </row>
    <row r="65" spans="1:8" ht="12.75">
      <c r="A65" s="7"/>
      <c r="B65" s="7"/>
      <c r="C65" s="7"/>
      <c r="D65" s="7"/>
      <c r="E65" s="7"/>
      <c r="F65" s="7"/>
      <c r="G65" s="60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55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3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4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5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7"/>
      <c r="B73" s="24" t="s">
        <v>43</v>
      </c>
      <c r="C73" s="24"/>
      <c r="D73" s="24"/>
      <c r="E73" s="24"/>
      <c r="F73" s="26"/>
      <c r="G73" s="59" t="s">
        <v>44</v>
      </c>
      <c r="H73" s="29" t="s">
        <v>39</v>
      </c>
    </row>
    <row r="74" spans="1:8" ht="12.75">
      <c r="A74" s="23"/>
      <c r="B74" s="24" t="s">
        <v>8</v>
      </c>
      <c r="C74" s="25"/>
      <c r="D74" s="25"/>
      <c r="E74" s="25"/>
      <c r="F74" s="25"/>
      <c r="G74" s="43"/>
      <c r="H74" s="49"/>
    </row>
    <row r="75" spans="1:8" ht="12.75">
      <c r="A75" s="27">
        <v>338000</v>
      </c>
      <c r="B75" s="24" t="s">
        <v>69</v>
      </c>
      <c r="C75" s="24"/>
      <c r="D75" s="24"/>
      <c r="E75" s="24"/>
      <c r="F75" s="24"/>
      <c r="G75" s="47"/>
      <c r="H75" s="39">
        <f>SUM(G76+G77)</f>
        <v>6256</v>
      </c>
    </row>
    <row r="76" spans="1:8" ht="12.75">
      <c r="A76" s="43">
        <v>338012</v>
      </c>
      <c r="B76" s="62" t="s">
        <v>70</v>
      </c>
      <c r="C76" s="25"/>
      <c r="D76" s="25"/>
      <c r="E76" s="25"/>
      <c r="F76" s="25"/>
      <c r="G76" s="39">
        <f>1112+927+2625</f>
        <v>4664</v>
      </c>
      <c r="H76" s="40"/>
    </row>
    <row r="77" spans="1:8" ht="12.75">
      <c r="A77" s="43">
        <v>338022</v>
      </c>
      <c r="B77" s="25" t="s">
        <v>28</v>
      </c>
      <c r="C77" s="25"/>
      <c r="D77" s="25"/>
      <c r="E77" s="25"/>
      <c r="F77" s="25"/>
      <c r="G77" s="39">
        <v>1592</v>
      </c>
      <c r="H77" s="40"/>
    </row>
    <row r="78" spans="1:8" ht="12.75">
      <c r="A78" s="27">
        <v>339000</v>
      </c>
      <c r="B78" s="24" t="s">
        <v>29</v>
      </c>
      <c r="C78" s="25"/>
      <c r="D78" s="25"/>
      <c r="E78" s="25"/>
      <c r="F78" s="25"/>
      <c r="G78" s="47"/>
      <c r="H78" s="39">
        <f>SUM(G79:G79)</f>
        <v>4467.75</v>
      </c>
    </row>
    <row r="79" spans="1:8" ht="12.75">
      <c r="A79" s="43">
        <v>339022</v>
      </c>
      <c r="B79" s="25" t="s">
        <v>30</v>
      </c>
      <c r="C79" s="25"/>
      <c r="D79" s="25"/>
      <c r="E79" s="25"/>
      <c r="F79" s="25"/>
      <c r="G79" s="39">
        <v>4467.75</v>
      </c>
      <c r="H79" s="40"/>
    </row>
    <row r="80" spans="1:8" ht="12.75">
      <c r="A80" s="27">
        <v>340000</v>
      </c>
      <c r="B80" s="24" t="s">
        <v>71</v>
      </c>
      <c r="C80" s="25"/>
      <c r="D80" s="25"/>
      <c r="E80" s="25"/>
      <c r="F80" s="25"/>
      <c r="G80" s="47"/>
      <c r="H80" s="39">
        <f>SUM(G81+G82+G83)</f>
        <v>7691.09</v>
      </c>
    </row>
    <row r="81" spans="1:8" ht="12.75">
      <c r="A81" s="43">
        <v>340012</v>
      </c>
      <c r="B81" s="62" t="s">
        <v>72</v>
      </c>
      <c r="C81" s="25"/>
      <c r="D81" s="25"/>
      <c r="E81" s="25"/>
      <c r="F81" s="25"/>
      <c r="G81" s="39">
        <f>260+2889.5</f>
        <v>3149.5</v>
      </c>
      <c r="H81" s="40"/>
    </row>
    <row r="82" spans="1:8" ht="12.75">
      <c r="A82" s="43">
        <v>340022</v>
      </c>
      <c r="B82" s="62" t="s">
        <v>73</v>
      </c>
      <c r="C82" s="25"/>
      <c r="D82" s="25"/>
      <c r="E82" s="25"/>
      <c r="F82" s="25"/>
      <c r="G82" s="39">
        <f>991.2+1418.2+559</f>
        <v>2968.4</v>
      </c>
      <c r="H82" s="40"/>
    </row>
    <row r="83" spans="1:8" ht="12.75">
      <c r="A83" s="43">
        <v>340042</v>
      </c>
      <c r="B83" s="62" t="s">
        <v>74</v>
      </c>
      <c r="C83" s="25"/>
      <c r="D83" s="25"/>
      <c r="E83" s="25"/>
      <c r="F83" s="25"/>
      <c r="G83" s="39">
        <v>1573.19</v>
      </c>
      <c r="H83" s="40"/>
    </row>
    <row r="84" spans="1:8" ht="12.75">
      <c r="A84" s="27">
        <v>344000</v>
      </c>
      <c r="B84" s="24" t="s">
        <v>31</v>
      </c>
      <c r="C84" s="25"/>
      <c r="D84" s="25"/>
      <c r="E84" s="25"/>
      <c r="F84" s="25"/>
      <c r="G84" s="47"/>
      <c r="H84" s="39">
        <f>SUM(G85+G86)</f>
        <v>6191.63</v>
      </c>
    </row>
    <row r="85" spans="1:8" ht="12.75">
      <c r="A85" s="43">
        <v>344012</v>
      </c>
      <c r="B85" s="25" t="s">
        <v>32</v>
      </c>
      <c r="C85" s="25"/>
      <c r="D85" s="25"/>
      <c r="E85" s="25"/>
      <c r="F85" s="25"/>
      <c r="G85" s="39">
        <v>6191.63</v>
      </c>
      <c r="H85" s="40"/>
    </row>
    <row r="86" spans="1:8" ht="12.75">
      <c r="A86" s="43">
        <v>344022</v>
      </c>
      <c r="B86" s="25" t="s">
        <v>33</v>
      </c>
      <c r="C86" s="25"/>
      <c r="D86" s="25"/>
      <c r="E86" s="25"/>
      <c r="F86" s="25"/>
      <c r="G86" s="39">
        <v>0</v>
      </c>
      <c r="H86" s="40"/>
    </row>
    <row r="87" spans="1:8" ht="12.75">
      <c r="A87" s="27">
        <v>353000</v>
      </c>
      <c r="B87" s="24" t="s">
        <v>34</v>
      </c>
      <c r="C87" s="25"/>
      <c r="D87" s="25"/>
      <c r="E87" s="25"/>
      <c r="F87" s="25"/>
      <c r="G87" s="47"/>
      <c r="H87" s="39">
        <f>SUM(G88+G89)</f>
        <v>26530.379999999997</v>
      </c>
    </row>
    <row r="88" spans="1:8" ht="12.75">
      <c r="A88" s="43">
        <v>353012</v>
      </c>
      <c r="B88" s="25" t="s">
        <v>35</v>
      </c>
      <c r="C88" s="25"/>
      <c r="D88" s="25"/>
      <c r="E88" s="25"/>
      <c r="F88" s="25"/>
      <c r="G88" s="39">
        <v>425</v>
      </c>
      <c r="H88" s="40"/>
    </row>
    <row r="89" spans="1:8" ht="12.75">
      <c r="A89" s="43">
        <v>353022</v>
      </c>
      <c r="B89" s="25" t="s">
        <v>36</v>
      </c>
      <c r="C89" s="25"/>
      <c r="D89" s="25"/>
      <c r="E89" s="25"/>
      <c r="F89" s="25"/>
      <c r="G89" s="39">
        <f>16739.68+3478.35+5887.35</f>
        <v>26105.379999999997</v>
      </c>
      <c r="H89" s="40"/>
    </row>
    <row r="90" spans="1:8" ht="12.75">
      <c r="A90" s="27">
        <v>354000</v>
      </c>
      <c r="B90" s="24" t="s">
        <v>75</v>
      </c>
      <c r="C90" s="25"/>
      <c r="D90" s="25"/>
      <c r="E90" s="25"/>
      <c r="F90" s="25"/>
      <c r="G90" s="47"/>
      <c r="H90" s="39">
        <f>SUM(G91+G92)</f>
        <v>9257.01</v>
      </c>
    </row>
    <row r="91" spans="1:8" ht="12.75">
      <c r="A91" s="43">
        <v>354022</v>
      </c>
      <c r="B91" s="62" t="s">
        <v>76</v>
      </c>
      <c r="C91" s="25"/>
      <c r="D91" s="25"/>
      <c r="E91" s="25"/>
      <c r="F91" s="25"/>
      <c r="G91" s="39">
        <v>0</v>
      </c>
      <c r="H91" s="40"/>
    </row>
    <row r="92" spans="1:8" ht="12.75">
      <c r="A92" s="43">
        <v>354032</v>
      </c>
      <c r="B92" s="62" t="s">
        <v>77</v>
      </c>
      <c r="C92" s="25"/>
      <c r="D92" s="25"/>
      <c r="E92" s="25"/>
      <c r="F92" s="25"/>
      <c r="G92" s="39">
        <f>2424.19+3332.82+3500</f>
        <v>9257.01</v>
      </c>
      <c r="H92" s="40"/>
    </row>
    <row r="93" spans="1:8" ht="12.75">
      <c r="A93" s="46">
        <v>355000</v>
      </c>
      <c r="B93" s="14" t="s">
        <v>78</v>
      </c>
      <c r="C93" s="9"/>
      <c r="D93" s="9"/>
      <c r="E93" s="9"/>
      <c r="F93" s="9"/>
      <c r="G93" s="28"/>
      <c r="H93" s="33">
        <f>SUM(G94+G95)</f>
        <v>2070</v>
      </c>
    </row>
    <row r="94" spans="1:8" ht="12.75">
      <c r="A94" s="43">
        <v>355012</v>
      </c>
      <c r="B94" s="62" t="s">
        <v>79</v>
      </c>
      <c r="C94" s="25"/>
      <c r="D94" s="25"/>
      <c r="E94" s="25"/>
      <c r="F94" s="25"/>
      <c r="G94" s="39">
        <v>0</v>
      </c>
      <c r="H94" s="40"/>
    </row>
    <row r="95" spans="1:8" ht="12.75">
      <c r="A95" s="43">
        <v>355022</v>
      </c>
      <c r="B95" s="25" t="s">
        <v>37</v>
      </c>
      <c r="C95" s="25"/>
      <c r="D95" s="25"/>
      <c r="E95" s="25"/>
      <c r="F95" s="25"/>
      <c r="G95" s="39">
        <f>1035+690+345</f>
        <v>2070</v>
      </c>
      <c r="H95" s="40"/>
    </row>
    <row r="96" spans="1:8" ht="12.75">
      <c r="A96" s="27">
        <v>356000</v>
      </c>
      <c r="B96" s="24" t="s">
        <v>80</v>
      </c>
      <c r="C96" s="25"/>
      <c r="D96" s="25"/>
      <c r="E96" s="25"/>
      <c r="F96" s="25"/>
      <c r="G96" s="47"/>
      <c r="H96" s="39">
        <f>SUM(G97+G98+G99+G100)</f>
        <v>29381.07</v>
      </c>
    </row>
    <row r="97" spans="1:8" ht="12.75">
      <c r="A97" s="43">
        <v>356022</v>
      </c>
      <c r="B97" s="62" t="s">
        <v>81</v>
      </c>
      <c r="C97" s="25"/>
      <c r="D97" s="25"/>
      <c r="E97" s="25"/>
      <c r="F97" s="25"/>
      <c r="G97" s="39">
        <f>1965.57+27415.5</f>
        <v>29381.07</v>
      </c>
      <c r="H97" s="40"/>
    </row>
    <row r="98" spans="1:8" ht="12.75">
      <c r="A98" s="43">
        <v>356032</v>
      </c>
      <c r="B98" s="25" t="s">
        <v>38</v>
      </c>
      <c r="C98" s="25"/>
      <c r="D98" s="25"/>
      <c r="E98" s="25"/>
      <c r="F98" s="25"/>
      <c r="G98" s="39">
        <v>0</v>
      </c>
      <c r="H98" s="40"/>
    </row>
    <row r="99" spans="1:8" ht="12.75">
      <c r="A99" s="43">
        <v>356042</v>
      </c>
      <c r="B99" s="62" t="s">
        <v>82</v>
      </c>
      <c r="C99" s="25"/>
      <c r="D99" s="25"/>
      <c r="E99" s="25"/>
      <c r="F99" s="25"/>
      <c r="G99" s="39">
        <v>0</v>
      </c>
      <c r="H99" s="40"/>
    </row>
    <row r="100" spans="1:8" ht="12.75">
      <c r="A100" s="43">
        <v>356062</v>
      </c>
      <c r="B100" s="62" t="s">
        <v>83</v>
      </c>
      <c r="C100" s="25"/>
      <c r="D100" s="25"/>
      <c r="E100" s="25"/>
      <c r="F100" s="25"/>
      <c r="G100" s="39">
        <v>0</v>
      </c>
      <c r="H100" s="40"/>
    </row>
    <row r="101" spans="1:8" ht="12.75">
      <c r="A101" s="27">
        <v>392000</v>
      </c>
      <c r="B101" s="24" t="s">
        <v>51</v>
      </c>
      <c r="C101" s="25"/>
      <c r="D101" s="25"/>
      <c r="E101" s="25"/>
      <c r="F101" s="25"/>
      <c r="G101" s="39"/>
      <c r="H101" s="42">
        <f>SUM(G102:G102)</f>
        <v>0</v>
      </c>
    </row>
    <row r="102" spans="1:8" ht="12.75">
      <c r="A102" s="43">
        <v>392012</v>
      </c>
      <c r="B102" s="25" t="s">
        <v>51</v>
      </c>
      <c r="C102" s="25"/>
      <c r="D102" s="25"/>
      <c r="E102" s="25"/>
      <c r="F102" s="25"/>
      <c r="G102" s="39">
        <v>0</v>
      </c>
      <c r="H102" s="40"/>
    </row>
    <row r="103" spans="1:8" ht="12.75">
      <c r="A103" s="27">
        <v>500000</v>
      </c>
      <c r="B103" s="50" t="s">
        <v>24</v>
      </c>
      <c r="C103" s="24"/>
      <c r="D103" s="24"/>
      <c r="E103" s="25"/>
      <c r="F103" s="25"/>
      <c r="G103" s="37"/>
      <c r="H103" s="38">
        <f>SUM(H104+H107+H109)</f>
        <v>67800</v>
      </c>
    </row>
    <row r="104" spans="1:8" ht="12.75">
      <c r="A104" s="27">
        <v>501000</v>
      </c>
      <c r="B104" s="50" t="s">
        <v>84</v>
      </c>
      <c r="C104" s="24"/>
      <c r="D104" s="24"/>
      <c r="E104" s="25"/>
      <c r="F104" s="25"/>
      <c r="G104" s="37"/>
      <c r="H104" s="39">
        <f>SUM(G105+G106)</f>
        <v>39800</v>
      </c>
    </row>
    <row r="105" spans="1:8" ht="12.75">
      <c r="A105" s="57">
        <v>501016</v>
      </c>
      <c r="B105" s="51" t="s">
        <v>41</v>
      </c>
      <c r="C105" s="14"/>
      <c r="D105" s="14"/>
      <c r="E105" s="9"/>
      <c r="F105" s="9"/>
      <c r="G105" s="52">
        <f>4500</f>
        <v>4500</v>
      </c>
      <c r="H105" s="53"/>
    </row>
    <row r="106" spans="1:8" ht="12.75">
      <c r="A106" s="58">
        <v>501026</v>
      </c>
      <c r="B106" s="54" t="s">
        <v>85</v>
      </c>
      <c r="C106" s="24"/>
      <c r="D106" s="24"/>
      <c r="E106" s="25"/>
      <c r="F106" s="25"/>
      <c r="G106" s="55">
        <f>32300+1500+1500</f>
        <v>35300</v>
      </c>
      <c r="H106" s="56"/>
    </row>
    <row r="107" spans="1:8" ht="12.75">
      <c r="A107" s="27">
        <v>502000</v>
      </c>
      <c r="B107" s="50" t="s">
        <v>42</v>
      </c>
      <c r="C107" s="25"/>
      <c r="D107" s="25"/>
      <c r="E107" s="25"/>
      <c r="F107" s="25"/>
      <c r="G107" s="37"/>
      <c r="H107" s="39">
        <f>SUM(G108:G108)</f>
        <v>28000</v>
      </c>
    </row>
    <row r="108" spans="1:8" ht="12.75">
      <c r="A108" s="43">
        <v>502046</v>
      </c>
      <c r="B108" s="62" t="s">
        <v>86</v>
      </c>
      <c r="C108" s="25"/>
      <c r="D108" s="25"/>
      <c r="E108" s="25"/>
      <c r="F108" s="25"/>
      <c r="G108" s="39">
        <f>4425+23575</f>
        <v>28000</v>
      </c>
      <c r="H108" s="40"/>
    </row>
    <row r="109" spans="1:8" ht="12.75">
      <c r="A109" s="27">
        <v>503000</v>
      </c>
      <c r="B109" s="50" t="s">
        <v>87</v>
      </c>
      <c r="C109" s="25"/>
      <c r="D109" s="25"/>
      <c r="E109" s="25"/>
      <c r="F109" s="25"/>
      <c r="G109" s="37"/>
      <c r="H109" s="39">
        <f>SUM(G110:G110)</f>
        <v>0</v>
      </c>
    </row>
    <row r="110" spans="1:8" ht="12.75">
      <c r="A110" s="43">
        <v>503016</v>
      </c>
      <c r="B110" s="54" t="s">
        <v>88</v>
      </c>
      <c r="C110" s="25"/>
      <c r="D110" s="25"/>
      <c r="E110" s="25"/>
      <c r="F110" s="25"/>
      <c r="G110" s="39">
        <v>0</v>
      </c>
      <c r="H110" s="40"/>
    </row>
    <row r="111" spans="1:8" ht="12.75">
      <c r="A111" s="45"/>
      <c r="B111" s="9"/>
      <c r="C111" s="9"/>
      <c r="D111" s="9"/>
      <c r="E111" s="9"/>
      <c r="F111" s="9"/>
      <c r="G111" s="32" t="s">
        <v>45</v>
      </c>
      <c r="H111" s="15">
        <f>SUM(H13+H26+H49+H103)</f>
        <v>780610.31</v>
      </c>
    </row>
    <row r="112" spans="1:8" ht="12.75">
      <c r="A112" s="7"/>
      <c r="B112" s="7"/>
      <c r="C112" s="7"/>
      <c r="D112" s="7"/>
      <c r="E112" s="7"/>
      <c r="F112" s="7"/>
      <c r="G112" s="36"/>
      <c r="H112" s="17"/>
    </row>
    <row r="114" spans="1:8" ht="12.75">
      <c r="A114" s="65" t="s">
        <v>89</v>
      </c>
      <c r="B114" s="65"/>
      <c r="C114" s="65"/>
      <c r="D114" s="65" t="s">
        <v>90</v>
      </c>
      <c r="E114" s="65"/>
      <c r="F114" s="65" t="s">
        <v>91</v>
      </c>
      <c r="G114" s="65"/>
      <c r="H114" s="6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9" spans="1:8" ht="12.75">
      <c r="A119" s="65" t="s">
        <v>92</v>
      </c>
      <c r="B119" s="65"/>
      <c r="C119" s="65"/>
      <c r="D119" s="65" t="s">
        <v>93</v>
      </c>
      <c r="E119" s="65"/>
      <c r="F119" s="65" t="s">
        <v>94</v>
      </c>
      <c r="G119" s="65"/>
      <c r="H119" s="65"/>
    </row>
    <row r="120" spans="1:8" ht="12.75">
      <c r="A120" s="64" t="s">
        <v>52</v>
      </c>
      <c r="B120" s="64"/>
      <c r="C120" s="64"/>
      <c r="D120" s="64" t="s">
        <v>53</v>
      </c>
      <c r="E120" s="64"/>
      <c r="F120" s="64" t="s">
        <v>46</v>
      </c>
      <c r="G120" s="64"/>
      <c r="H120" s="64"/>
    </row>
  </sheetData>
  <sheetProtection/>
  <mergeCells count="9">
    <mergeCell ref="A120:C120"/>
    <mergeCell ref="D120:E120"/>
    <mergeCell ref="F120:H120"/>
    <mergeCell ref="A114:C114"/>
    <mergeCell ref="D114:E114"/>
    <mergeCell ref="F114:H114"/>
    <mergeCell ref="D119:E119"/>
    <mergeCell ref="F119:H119"/>
    <mergeCell ref="A119:C119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Lic Abigail</cp:lastModifiedBy>
  <cp:lastPrinted>2006-08-15T16:02:13Z</cp:lastPrinted>
  <dcterms:created xsi:type="dcterms:W3CDTF">2003-06-03T22:51:37Z</dcterms:created>
  <dcterms:modified xsi:type="dcterms:W3CDTF">2008-08-21T21:54:46Z</dcterms:modified>
  <cp:category/>
  <cp:version/>
  <cp:contentType/>
  <cp:contentStatus/>
</cp:coreProperties>
</file>