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80" windowHeight="6285" activeTab="0"/>
  </bookViews>
  <sheets>
    <sheet name="TRIM II" sheetId="1" r:id="rId1"/>
  </sheets>
  <definedNames/>
  <calcPr fullCalcOnLoad="1"/>
</workbook>
</file>

<file path=xl/sharedStrings.xml><?xml version="1.0" encoding="utf-8"?>
<sst xmlns="http://schemas.openxmlformats.org/spreadsheetml/2006/main" count="120" uniqueCount="93">
  <si>
    <t>PODER EJECUTIVO</t>
  </si>
  <si>
    <t>0502 DEPENDENCIAS DEL EJECUTIVO ESTATAL</t>
  </si>
  <si>
    <t>050210 SALUD</t>
  </si>
  <si>
    <t>05021003 ENTIDADES PUBLICAS DESCENTRALIZADAS SS</t>
  </si>
  <si>
    <t>0502100305 JUNTA DE ASISTENCIA PRIVADA DEL ESTADO DE SINALOA</t>
  </si>
  <si>
    <t xml:space="preserve">            23   ASISTENCIA SOCIAL</t>
  </si>
  <si>
    <t xml:space="preserve">            01   JUNTA DE ASISTENCIA PRIVADA DEL ESTADO DE SINALOA</t>
  </si>
  <si>
    <t>SERVICIOS PERSONALES</t>
  </si>
  <si>
    <t>HONORARIOS</t>
  </si>
  <si>
    <t>SERVICIOS GENERALES</t>
  </si>
  <si>
    <t>AGUINALDO</t>
  </si>
  <si>
    <t>PRIMA DE VACACIONES</t>
  </si>
  <si>
    <t>PRIMA VACACIONAL</t>
  </si>
  <si>
    <t>MEDICOS Y MEDICINAS</t>
  </si>
  <si>
    <t>SERVICIOS CLINICOS</t>
  </si>
  <si>
    <t>TENENCIAS Y PLACAS</t>
  </si>
  <si>
    <t>TENENCIAS</t>
  </si>
  <si>
    <t>PLACAS</t>
  </si>
  <si>
    <t>UNIFORMES</t>
  </si>
  <si>
    <t>IMPRESIONES Y ROTULACIONES</t>
  </si>
  <si>
    <t>IMPRESIONES</t>
  </si>
  <si>
    <t>CONSUMIBLES DE COMPUTO</t>
  </si>
  <si>
    <t>PAPELERIA Y UTILES DE OFICINA</t>
  </si>
  <si>
    <t>SUSCRIPCIONES Y LIBROS</t>
  </si>
  <si>
    <t>SUSCRIPCIONES</t>
  </si>
  <si>
    <t>LIBROS</t>
  </si>
  <si>
    <t>MATERIAL FOTOGRAFICO</t>
  </si>
  <si>
    <t>COMBUSTIBLE Y LUBRICANTES</t>
  </si>
  <si>
    <t>MATERIAL Y UTILES DE ASEO</t>
  </si>
  <si>
    <t>SERVICIOS DE ASESORIA</t>
  </si>
  <si>
    <t>MEDICINAS</t>
  </si>
  <si>
    <t>VIATICOS Y PASAJES</t>
  </si>
  <si>
    <t>BIENES MUEBLES E INMUEBLES</t>
  </si>
  <si>
    <t>COMISIONES Y GASTOS POR SERVICIOS BANCARIOS</t>
  </si>
  <si>
    <t>CORREO, TELEFONO Y TELEGRAFO</t>
  </si>
  <si>
    <t>CORREO</t>
  </si>
  <si>
    <t>TELEFONO</t>
  </si>
  <si>
    <t>TELEGRAFO</t>
  </si>
  <si>
    <t>ARRENDAMIENTO DE LOCALES</t>
  </si>
  <si>
    <t>ENERGIA ELECTRICA</t>
  </si>
  <si>
    <t>AGUA</t>
  </si>
  <si>
    <t>ENERGIA ELECTRICA AGUA Y GAS</t>
  </si>
  <si>
    <t>MEDIOS DE COMUNICACIÓN</t>
  </si>
  <si>
    <t>PRENSA LOCAL</t>
  </si>
  <si>
    <t>ATENCION A INVITADOS OFICIALES</t>
  </si>
  <si>
    <t>ALIMENTACION EN ATENCION A INVITADOS OFICIALES</t>
  </si>
  <si>
    <t>HOSPEDAJE EN ATENCION A INVITADOS OFICIALES</t>
  </si>
  <si>
    <t>BOLETOS DE AVION EN ATENCION A INVITADOS OFICIALES</t>
  </si>
  <si>
    <t>SEGUROS Y FIANZAS</t>
  </si>
  <si>
    <t>SEGUROS DE MUEBLES</t>
  </si>
  <si>
    <t>SEGUROS DE INMUEBLES</t>
  </si>
  <si>
    <t>GASTOS DE OFICINA</t>
  </si>
  <si>
    <t>AGUA PURIFICADA</t>
  </si>
  <si>
    <t>DIVERSOS GASTOS DE OFICINA</t>
  </si>
  <si>
    <t>RENTA, REPARACION Y MANTENIMIENTO DE VEHICULOS</t>
  </si>
  <si>
    <t>REPARACION DE VEHICULOS</t>
  </si>
  <si>
    <t>MANTENIMIENTO DE VEHICULOS</t>
  </si>
  <si>
    <t>REPARACION Y MANTENIMIENTO DE EQUIPO DE OFICINA</t>
  </si>
  <si>
    <t>REPARACION DE EQUIPO DE OFICINA</t>
  </si>
  <si>
    <t>MANTENIMIENTO DE EQUIPO DE OFICINA</t>
  </si>
  <si>
    <t>REPARACION Y MANTENIMIENTO DE EDIFICIOS PUBLICOS</t>
  </si>
  <si>
    <t>MANTENIMIENTO DE EDIFICIOS PUBLICOS</t>
  </si>
  <si>
    <t>AIRE ACONDICIONADO DE EDIFICIOS</t>
  </si>
  <si>
    <t>MATERIAL ELECTRICO DE EDIFICIOS PUBLICOS</t>
  </si>
  <si>
    <t>HIDRAULICA Y SANITARIA DE EDIFICIOS PUBLICOS</t>
  </si>
  <si>
    <t>HONORARIOS NOMINA</t>
  </si>
  <si>
    <t>TOTAL</t>
  </si>
  <si>
    <t>MATERIALES Y SUMINISTROS</t>
  </si>
  <si>
    <t>MOBILIARIO Y EQUIPO DE ADMINISTRACION</t>
  </si>
  <si>
    <t>MOBILIARIO</t>
  </si>
  <si>
    <t>MAQUINARIA Y EQUIPO DIVERSO</t>
  </si>
  <si>
    <t>BIENES INFORMATICOS</t>
  </si>
  <si>
    <t>CONCEPTO</t>
  </si>
  <si>
    <t>PARCIAL</t>
  </si>
  <si>
    <t>VEHICULO Y EQUIPO DE TRANSPORTE</t>
  </si>
  <si>
    <t>EQUIPO DE ADMINISTRACION</t>
  </si>
  <si>
    <t>GRAN TOTAL</t>
  </si>
  <si>
    <t>ELABORO</t>
  </si>
  <si>
    <t>REVISO</t>
  </si>
  <si>
    <t>AUTORIZO</t>
  </si>
  <si>
    <t>Presidente</t>
  </si>
  <si>
    <t>VEHICULO Y EQUIPO TERRESTRE</t>
  </si>
  <si>
    <t>DESTINATARIOS DE RECURSOS</t>
  </si>
  <si>
    <t>CAPACITACION Y REGULARIZACION DE PERSONAL</t>
  </si>
  <si>
    <t>RENTA DE EQUIPO DE COPIADO</t>
  </si>
  <si>
    <t>MATERIAL Y EQUIPO DE SEGURIDAD</t>
  </si>
  <si>
    <t xml:space="preserve"> </t>
  </si>
  <si>
    <t xml:space="preserve">            PERIODO CORRESPONDIENTE DE ABRIL A JUNIO DE 2008</t>
  </si>
  <si>
    <t>Administrador</t>
  </si>
  <si>
    <t>Cristian David Ibarra Meza</t>
  </si>
  <si>
    <t>Lydia Peinado Aguirre</t>
  </si>
  <si>
    <t>Secretaria Ejecutiva</t>
  </si>
  <si>
    <t>Jorge Julian Chavez Murillo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</si>
</sst>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" fontId="0" fillId="0" borderId="7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/>
    </xf>
    <xf numFmtId="4" fontId="1" fillId="0" borderId="7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" fontId="0" fillId="0" borderId="13" xfId="0" applyNumberForma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4" xfId="0" applyBorder="1" applyAlignment="1">
      <alignment/>
    </xf>
    <xf numFmtId="0" fontId="1" fillId="0" borderId="0" xfId="0" applyFont="1" applyAlignment="1">
      <alignment/>
    </xf>
    <xf numFmtId="4" fontId="2" fillId="0" borderId="13" xfId="0" applyNumberFormat="1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7" xfId="0" applyNumberForma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right"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7" xfId="0" applyFont="1" applyBorder="1" applyAlignment="1">
      <alignment horizontal="center"/>
    </xf>
    <xf numFmtId="4" fontId="0" fillId="0" borderId="6" xfId="0" applyNumberFormat="1" applyBorder="1" applyAlignment="1">
      <alignment/>
    </xf>
    <xf numFmtId="0" fontId="1" fillId="0" borderId="9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8"/>
  <sheetViews>
    <sheetView tabSelected="1" workbookViewId="0" topLeftCell="A31">
      <selection activeCell="G121" sqref="G121"/>
    </sheetView>
  </sheetViews>
  <sheetFormatPr defaultColWidth="11.421875" defaultRowHeight="12.75"/>
  <cols>
    <col min="1" max="1" width="7.7109375" style="0" customWidth="1"/>
  </cols>
  <sheetData>
    <row r="2" ht="12.75">
      <c r="B2" s="25" t="s">
        <v>87</v>
      </c>
    </row>
    <row r="3" ht="12.75">
      <c r="D3" s="25" t="s">
        <v>82</v>
      </c>
    </row>
    <row r="5" spans="1:8" ht="12.75">
      <c r="A5" s="1" t="s">
        <v>0</v>
      </c>
      <c r="B5" s="2"/>
      <c r="C5" s="2"/>
      <c r="D5" s="2"/>
      <c r="E5" s="2"/>
      <c r="F5" s="2"/>
      <c r="G5" s="3"/>
      <c r="H5" s="4"/>
    </row>
    <row r="6" spans="1:8" ht="12.75">
      <c r="A6" s="5" t="s">
        <v>1</v>
      </c>
      <c r="B6" s="6"/>
      <c r="C6" s="6"/>
      <c r="D6" s="6"/>
      <c r="E6" s="6"/>
      <c r="F6" s="6"/>
      <c r="G6" s="7"/>
      <c r="H6" s="8"/>
    </row>
    <row r="7" spans="1:8" ht="12.75">
      <c r="A7" s="5" t="s">
        <v>2</v>
      </c>
      <c r="B7" s="6"/>
      <c r="C7" s="6"/>
      <c r="D7" s="6"/>
      <c r="E7" s="6"/>
      <c r="F7" s="6"/>
      <c r="G7" s="7"/>
      <c r="H7" s="8"/>
    </row>
    <row r="8" spans="1:8" ht="12.75">
      <c r="A8" s="5" t="s">
        <v>3</v>
      </c>
      <c r="B8" s="6"/>
      <c r="C8" s="6"/>
      <c r="D8" s="6"/>
      <c r="E8" s="6"/>
      <c r="F8" s="6"/>
      <c r="G8" s="7"/>
      <c r="H8" s="8"/>
    </row>
    <row r="9" spans="1:8" ht="12.75">
      <c r="A9" s="5" t="s">
        <v>4</v>
      </c>
      <c r="B9" s="6"/>
      <c r="C9" s="6"/>
      <c r="D9" s="6"/>
      <c r="E9" s="6"/>
      <c r="F9" s="6"/>
      <c r="G9" s="7"/>
      <c r="H9" s="8"/>
    </row>
    <row r="10" spans="1:9" ht="12.75">
      <c r="A10" s="5" t="s">
        <v>5</v>
      </c>
      <c r="B10" s="6"/>
      <c r="C10" s="6"/>
      <c r="D10" s="6"/>
      <c r="E10" s="6"/>
      <c r="F10" s="6"/>
      <c r="G10" s="7"/>
      <c r="H10" s="8"/>
      <c r="I10" t="s">
        <v>86</v>
      </c>
    </row>
    <row r="11" spans="1:8" ht="12.75">
      <c r="A11" s="13" t="s">
        <v>6</v>
      </c>
      <c r="B11" s="14"/>
      <c r="C11" s="14"/>
      <c r="D11" s="14"/>
      <c r="E11" s="14"/>
      <c r="F11" s="14"/>
      <c r="G11" s="9"/>
      <c r="H11" s="12"/>
    </row>
    <row r="12" spans="1:8" ht="24.75" customHeight="1">
      <c r="A12" s="24"/>
      <c r="B12" s="18" t="s">
        <v>72</v>
      </c>
      <c r="C12" s="19"/>
      <c r="D12" s="19"/>
      <c r="E12" s="19"/>
      <c r="F12" s="19"/>
      <c r="G12" s="21" t="s">
        <v>73</v>
      </c>
      <c r="H12" s="20" t="s">
        <v>66</v>
      </c>
    </row>
    <row r="13" spans="1:8" ht="12.75">
      <c r="A13" s="17"/>
      <c r="B13" s="18" t="s">
        <v>7</v>
      </c>
      <c r="C13" s="19"/>
      <c r="D13" s="19"/>
      <c r="E13" s="19"/>
      <c r="F13" s="19"/>
      <c r="G13" s="31"/>
      <c r="H13" s="32">
        <f>SUM(H14+H16+H18+H20+H22)</f>
        <v>408714.16000000003</v>
      </c>
    </row>
    <row r="14" spans="1:8" ht="12.75">
      <c r="A14" s="38">
        <v>107000</v>
      </c>
      <c r="B14" s="18" t="s">
        <v>8</v>
      </c>
      <c r="C14" s="19"/>
      <c r="D14" s="19"/>
      <c r="E14" s="19"/>
      <c r="F14" s="19"/>
      <c r="G14" s="33"/>
      <c r="H14" s="33">
        <f>SUM(G15:G15)</f>
        <v>388884.96</v>
      </c>
    </row>
    <row r="15" spans="1:8" ht="12.75">
      <c r="A15" s="37">
        <v>107012</v>
      </c>
      <c r="B15" s="19" t="s">
        <v>65</v>
      </c>
      <c r="C15" s="19"/>
      <c r="D15" s="19"/>
      <c r="E15" s="19"/>
      <c r="F15" s="19"/>
      <c r="G15" s="33">
        <f>129628.32+129628.32+129628.32</f>
        <v>388884.96</v>
      </c>
      <c r="H15" s="34"/>
    </row>
    <row r="16" spans="1:8" ht="12.75">
      <c r="A16" s="21">
        <v>112000</v>
      </c>
      <c r="B16" s="18" t="s">
        <v>10</v>
      </c>
      <c r="C16" s="19"/>
      <c r="D16" s="19"/>
      <c r="E16" s="19"/>
      <c r="F16" s="19"/>
      <c r="G16" s="33"/>
      <c r="H16" s="33">
        <f>SUM(G17:G17)</f>
        <v>0</v>
      </c>
    </row>
    <row r="17" spans="1:8" ht="12.75">
      <c r="A17" s="37">
        <v>112012</v>
      </c>
      <c r="B17" s="19" t="s">
        <v>10</v>
      </c>
      <c r="C17" s="19"/>
      <c r="D17" s="19"/>
      <c r="E17" s="19"/>
      <c r="F17" s="19"/>
      <c r="G17" s="33">
        <v>0</v>
      </c>
      <c r="H17" s="34"/>
    </row>
    <row r="18" spans="1:8" ht="12.75">
      <c r="A18" s="21">
        <v>113000</v>
      </c>
      <c r="B18" s="18" t="s">
        <v>11</v>
      </c>
      <c r="C18" s="18"/>
      <c r="D18" s="19"/>
      <c r="E18" s="19"/>
      <c r="F18" s="19"/>
      <c r="G18" s="33"/>
      <c r="H18" s="33">
        <f>SUM(G19:G19)</f>
        <v>0</v>
      </c>
    </row>
    <row r="19" spans="1:8" ht="12.75">
      <c r="A19" s="37">
        <v>113012</v>
      </c>
      <c r="B19" s="19" t="s">
        <v>12</v>
      </c>
      <c r="C19" s="19"/>
      <c r="D19" s="19"/>
      <c r="E19" s="19"/>
      <c r="F19" s="19"/>
      <c r="G19" s="33">
        <v>0</v>
      </c>
      <c r="H19" s="34"/>
    </row>
    <row r="20" spans="1:8" ht="12.75">
      <c r="A20" s="21">
        <v>119000</v>
      </c>
      <c r="B20" s="18" t="s">
        <v>83</v>
      </c>
      <c r="C20" s="19"/>
      <c r="D20" s="19"/>
      <c r="E20" s="19"/>
      <c r="F20" s="19"/>
      <c r="G20" s="33"/>
      <c r="H20" s="33">
        <f>SUM(G21:G21)</f>
        <v>0</v>
      </c>
    </row>
    <row r="21" spans="1:8" ht="12.75">
      <c r="A21" s="37">
        <v>119012</v>
      </c>
      <c r="B21" s="19" t="s">
        <v>83</v>
      </c>
      <c r="C21" s="19"/>
      <c r="D21" s="19"/>
      <c r="E21" s="19"/>
      <c r="F21" s="19"/>
      <c r="G21" s="33">
        <v>0</v>
      </c>
      <c r="H21" s="34"/>
    </row>
    <row r="22" spans="1:8" ht="12.75">
      <c r="A22" s="21">
        <v>121000</v>
      </c>
      <c r="B22" s="18" t="s">
        <v>13</v>
      </c>
      <c r="C22" s="18"/>
      <c r="D22" s="19"/>
      <c r="E22" s="19"/>
      <c r="F22" s="19"/>
      <c r="G22" s="35"/>
      <c r="H22" s="33">
        <f>SUM(G23+G24+G25)</f>
        <v>19829.2</v>
      </c>
    </row>
    <row r="23" spans="1:8" ht="12.75">
      <c r="A23" s="39">
        <v>121012</v>
      </c>
      <c r="B23" s="9" t="s">
        <v>13</v>
      </c>
      <c r="C23" s="9"/>
      <c r="D23" s="9"/>
      <c r="E23" s="9"/>
      <c r="F23" s="9"/>
      <c r="G23" s="27">
        <f>3187.98</f>
        <v>3187.98</v>
      </c>
      <c r="H23" s="28"/>
    </row>
    <row r="24" spans="1:8" ht="12.75">
      <c r="A24" s="37">
        <v>121022</v>
      </c>
      <c r="B24" s="19" t="s">
        <v>30</v>
      </c>
      <c r="C24" s="19"/>
      <c r="D24" s="19"/>
      <c r="E24" s="19"/>
      <c r="F24" s="19"/>
      <c r="G24" s="33">
        <f>290+302.89+300.29</f>
        <v>893.1800000000001</v>
      </c>
      <c r="H24" s="34"/>
    </row>
    <row r="25" spans="1:8" ht="12.75">
      <c r="A25" s="24">
        <v>121032</v>
      </c>
      <c r="B25" s="19" t="s">
        <v>14</v>
      </c>
      <c r="C25" s="19"/>
      <c r="D25" s="19"/>
      <c r="E25" s="19"/>
      <c r="F25" s="19"/>
      <c r="G25" s="33">
        <f>8801.02+3300+3647.02</f>
        <v>15748.04</v>
      </c>
      <c r="H25" s="34"/>
    </row>
    <row r="26" spans="1:8" ht="12.75">
      <c r="A26" s="17"/>
      <c r="B26" s="20" t="s">
        <v>67</v>
      </c>
      <c r="C26" s="19"/>
      <c r="D26" s="19"/>
      <c r="E26" s="19"/>
      <c r="F26" s="19"/>
      <c r="G26" s="36"/>
      <c r="H26" s="32">
        <f>SUM(H27+H30+H32+H36+H38+H41+H43+H45+H47)</f>
        <v>52511.200000000004</v>
      </c>
    </row>
    <row r="27" spans="1:8" ht="12.75">
      <c r="A27" s="40">
        <v>231000</v>
      </c>
      <c r="B27" s="18" t="s">
        <v>15</v>
      </c>
      <c r="C27" s="18"/>
      <c r="D27" s="19"/>
      <c r="E27" s="19"/>
      <c r="F27" s="19"/>
      <c r="G27" s="33"/>
      <c r="H27" s="33">
        <f>SUM(G28+G29)</f>
        <v>6627.5</v>
      </c>
    </row>
    <row r="28" spans="1:8" ht="12.75">
      <c r="A28" s="37">
        <v>231012</v>
      </c>
      <c r="B28" s="19" t="s">
        <v>16</v>
      </c>
      <c r="C28" s="19"/>
      <c r="D28" s="19"/>
      <c r="E28" s="19"/>
      <c r="F28" s="19"/>
      <c r="G28" s="33">
        <f>6627.5</f>
        <v>6627.5</v>
      </c>
      <c r="H28" s="34"/>
    </row>
    <row r="29" spans="1:8" ht="12.75">
      <c r="A29" s="37">
        <v>231022</v>
      </c>
      <c r="B29" s="19" t="s">
        <v>17</v>
      </c>
      <c r="C29" s="19"/>
      <c r="D29" s="19"/>
      <c r="E29" s="19"/>
      <c r="F29" s="19"/>
      <c r="G29" s="33">
        <v>0</v>
      </c>
      <c r="H29" s="34"/>
    </row>
    <row r="30" spans="1:8" ht="12.75">
      <c r="A30" s="21">
        <v>232000</v>
      </c>
      <c r="B30" s="18" t="s">
        <v>18</v>
      </c>
      <c r="C30" s="19"/>
      <c r="D30" s="19"/>
      <c r="E30" s="19"/>
      <c r="F30" s="19"/>
      <c r="G30" s="33"/>
      <c r="H30" s="33">
        <f>SUM(G31:G31)</f>
        <v>2691</v>
      </c>
    </row>
    <row r="31" spans="1:8" ht="12.75">
      <c r="A31" s="37">
        <v>232012</v>
      </c>
      <c r="B31" s="19" t="s">
        <v>18</v>
      </c>
      <c r="C31" s="19"/>
      <c r="D31" s="19"/>
      <c r="E31" s="19"/>
      <c r="F31" s="19"/>
      <c r="G31" s="33">
        <f>1345.5+1345.5</f>
        <v>2691</v>
      </c>
      <c r="H31" s="34"/>
    </row>
    <row r="32" spans="1:8" ht="12.75">
      <c r="A32" s="21">
        <v>245000</v>
      </c>
      <c r="B32" s="18" t="s">
        <v>19</v>
      </c>
      <c r="C32" s="19"/>
      <c r="D32" s="19"/>
      <c r="E32" s="19"/>
      <c r="F32" s="19"/>
      <c r="G32" s="33"/>
      <c r="H32" s="33">
        <f>SUM(G33+G34+G35)</f>
        <v>18911.93</v>
      </c>
    </row>
    <row r="33" spans="1:8" ht="12.75">
      <c r="A33" s="37">
        <v>245012</v>
      </c>
      <c r="B33" s="19" t="s">
        <v>20</v>
      </c>
      <c r="C33" s="19"/>
      <c r="D33" s="19"/>
      <c r="E33" s="19"/>
      <c r="F33" s="19"/>
      <c r="G33" s="33">
        <f>3550+11049.2</f>
        <v>14599.2</v>
      </c>
      <c r="H33" s="34"/>
    </row>
    <row r="34" spans="1:8" ht="12.75">
      <c r="A34">
        <v>245062</v>
      </c>
      <c r="B34" s="19" t="s">
        <v>84</v>
      </c>
      <c r="C34" s="19"/>
      <c r="D34" s="19"/>
      <c r="E34" s="19"/>
      <c r="F34" s="19"/>
      <c r="G34" s="33">
        <f>1000.01+1000.01+1000.01</f>
        <v>3000.0299999999997</v>
      </c>
      <c r="H34" s="34"/>
    </row>
    <row r="35" spans="1:8" ht="12.75">
      <c r="A35" s="37">
        <v>245062</v>
      </c>
      <c r="B35" s="19" t="s">
        <v>21</v>
      </c>
      <c r="C35" s="19"/>
      <c r="D35" s="19"/>
      <c r="E35" s="19"/>
      <c r="F35" s="19"/>
      <c r="G35" s="33">
        <f>572.7+740</f>
        <v>1312.7</v>
      </c>
      <c r="H35" s="34"/>
    </row>
    <row r="36" spans="1:8" ht="12.75">
      <c r="A36" s="21">
        <v>246000</v>
      </c>
      <c r="B36" s="18" t="s">
        <v>22</v>
      </c>
      <c r="C36" s="19"/>
      <c r="D36" s="19"/>
      <c r="E36" s="19"/>
      <c r="F36" s="19"/>
      <c r="G36" s="41"/>
      <c r="H36" s="33">
        <f>SUM(G37:G37)</f>
        <v>3181.48</v>
      </c>
    </row>
    <row r="37" spans="1:8" ht="12.75">
      <c r="A37" s="37">
        <v>246012</v>
      </c>
      <c r="B37" s="19" t="s">
        <v>22</v>
      </c>
      <c r="C37" s="19"/>
      <c r="D37" s="19"/>
      <c r="E37" s="19"/>
      <c r="F37" s="19"/>
      <c r="G37" s="41">
        <f>849.85+2062.53+269.1</f>
        <v>3181.48</v>
      </c>
      <c r="H37" s="42"/>
    </row>
    <row r="38" spans="1:8" ht="12.75">
      <c r="A38" s="21">
        <v>247000</v>
      </c>
      <c r="B38" s="18" t="s">
        <v>23</v>
      </c>
      <c r="C38" s="19"/>
      <c r="D38" s="19"/>
      <c r="E38" s="19"/>
      <c r="F38" s="19"/>
      <c r="G38" s="41"/>
      <c r="H38" s="33">
        <f>SUM(G39+G40)</f>
        <v>1545</v>
      </c>
    </row>
    <row r="39" spans="1:8" ht="12.75">
      <c r="A39" s="37">
        <v>247012</v>
      </c>
      <c r="B39" s="19" t="s">
        <v>24</v>
      </c>
      <c r="C39" s="19"/>
      <c r="D39" s="19"/>
      <c r="E39" s="19"/>
      <c r="F39" s="19"/>
      <c r="G39" s="41">
        <f>1395</f>
        <v>1395</v>
      </c>
      <c r="H39" s="42"/>
    </row>
    <row r="40" spans="1:8" ht="12.75">
      <c r="A40" s="37">
        <v>247022</v>
      </c>
      <c r="B40" s="19" t="s">
        <v>25</v>
      </c>
      <c r="C40" s="19"/>
      <c r="D40" s="19"/>
      <c r="E40" s="19"/>
      <c r="F40" s="19"/>
      <c r="G40" s="41">
        <f>150</f>
        <v>150</v>
      </c>
      <c r="H40" s="42"/>
    </row>
    <row r="41" spans="1:8" ht="12.75">
      <c r="A41" s="21">
        <v>248000</v>
      </c>
      <c r="B41" s="18" t="s">
        <v>26</v>
      </c>
      <c r="C41" s="19"/>
      <c r="D41" s="19"/>
      <c r="E41" s="19"/>
      <c r="F41" s="19"/>
      <c r="G41" s="41"/>
      <c r="H41" s="33">
        <f>SUM(G42:G42)</f>
        <v>0</v>
      </c>
    </row>
    <row r="42" spans="1:8" ht="12.75">
      <c r="A42" s="37">
        <v>248012</v>
      </c>
      <c r="B42" s="19" t="s">
        <v>26</v>
      </c>
      <c r="C42" s="19"/>
      <c r="D42" s="19"/>
      <c r="E42" s="19"/>
      <c r="F42" s="19"/>
      <c r="G42" s="41">
        <v>0</v>
      </c>
      <c r="H42" s="42"/>
    </row>
    <row r="43" spans="1:8" ht="12.75">
      <c r="A43" s="21">
        <v>249000</v>
      </c>
      <c r="B43" s="18" t="s">
        <v>27</v>
      </c>
      <c r="C43" s="19"/>
      <c r="D43" s="19"/>
      <c r="E43" s="19"/>
      <c r="F43" s="19"/>
      <c r="G43" s="41"/>
      <c r="H43" s="33">
        <f>SUM(G44:G44)</f>
        <v>16500</v>
      </c>
    </row>
    <row r="44" spans="1:8" ht="12.75">
      <c r="A44" s="37">
        <v>249012</v>
      </c>
      <c r="B44" s="19" t="s">
        <v>27</v>
      </c>
      <c r="C44" s="19"/>
      <c r="D44" s="19"/>
      <c r="E44" s="19"/>
      <c r="F44" s="19"/>
      <c r="G44" s="41">
        <f>6500+5000+5000</f>
        <v>16500</v>
      </c>
      <c r="H44" s="42"/>
    </row>
    <row r="45" spans="1:8" ht="12.75">
      <c r="A45" s="21">
        <v>259000</v>
      </c>
      <c r="B45" s="18" t="s">
        <v>28</v>
      </c>
      <c r="C45" s="19"/>
      <c r="D45" s="19"/>
      <c r="E45" s="19"/>
      <c r="F45" s="19"/>
      <c r="G45" s="41"/>
      <c r="H45" s="33">
        <f>SUM(G46:G46)</f>
        <v>2154.29</v>
      </c>
    </row>
    <row r="46" spans="1:8" ht="12.75">
      <c r="A46" s="37">
        <v>259012</v>
      </c>
      <c r="B46" s="19" t="s">
        <v>28</v>
      </c>
      <c r="C46" s="19"/>
      <c r="D46" s="19"/>
      <c r="E46" s="19"/>
      <c r="F46" s="19"/>
      <c r="G46" s="41">
        <f>819.14+603.75+731.4</f>
        <v>2154.29</v>
      </c>
      <c r="H46" s="42"/>
    </row>
    <row r="47" spans="1:8" ht="12.75">
      <c r="A47" s="56">
        <v>285000</v>
      </c>
      <c r="B47" s="18" t="s">
        <v>85</v>
      </c>
      <c r="C47" s="19"/>
      <c r="D47" s="19"/>
      <c r="E47" s="19"/>
      <c r="F47" s="19"/>
      <c r="G47" s="41"/>
      <c r="H47" s="33">
        <f>SUM(G48:G48)</f>
        <v>900</v>
      </c>
    </row>
    <row r="48" spans="1:8" ht="12.75">
      <c r="A48" s="17">
        <v>285012</v>
      </c>
      <c r="B48" s="19" t="s">
        <v>85</v>
      </c>
      <c r="C48" s="19"/>
      <c r="D48" s="19"/>
      <c r="E48" s="19"/>
      <c r="F48" s="19"/>
      <c r="G48" s="41">
        <f>600+300</f>
        <v>900</v>
      </c>
      <c r="H48" s="42"/>
    </row>
    <row r="49" spans="1:8" ht="12.75">
      <c r="A49" s="17"/>
      <c r="B49" s="20" t="s">
        <v>9</v>
      </c>
      <c r="C49" s="19"/>
      <c r="D49" s="19"/>
      <c r="E49" s="19"/>
      <c r="F49" s="19"/>
      <c r="G49" s="31" t="s">
        <v>86</v>
      </c>
      <c r="H49" s="32">
        <f>SUM(H50+H52+H54+H56+H60+H75+H78+H80+H84+H87+H90+H93+H96)</f>
        <v>203533.36</v>
      </c>
    </row>
    <row r="50" spans="1:8" ht="12.75">
      <c r="A50" s="21">
        <v>306000</v>
      </c>
      <c r="B50" s="18" t="s">
        <v>29</v>
      </c>
      <c r="C50" s="19"/>
      <c r="D50" s="19"/>
      <c r="E50" s="19"/>
      <c r="F50" s="19"/>
      <c r="G50" s="41"/>
      <c r="H50" s="33">
        <f>SUM(G51:G51)</f>
        <v>0</v>
      </c>
    </row>
    <row r="51" spans="1:8" ht="12.75">
      <c r="A51" s="37">
        <v>306012</v>
      </c>
      <c r="B51" s="19" t="s">
        <v>29</v>
      </c>
      <c r="C51" s="19"/>
      <c r="D51" s="19"/>
      <c r="E51" s="19"/>
      <c r="F51" s="19"/>
      <c r="G51" s="41">
        <v>0</v>
      </c>
      <c r="H51" s="42"/>
    </row>
    <row r="52" spans="1:8" ht="12.75">
      <c r="A52" s="21">
        <v>324000</v>
      </c>
      <c r="B52" s="18" t="s">
        <v>31</v>
      </c>
      <c r="C52" s="19"/>
      <c r="D52" s="19"/>
      <c r="E52" s="19"/>
      <c r="F52" s="19"/>
      <c r="G52" s="41"/>
      <c r="H52" s="33">
        <f>SUM(G53:G53)</f>
        <v>32425.25</v>
      </c>
    </row>
    <row r="53" spans="1:8" ht="12.75">
      <c r="A53" s="37">
        <v>324012</v>
      </c>
      <c r="B53" s="19" t="s">
        <v>31</v>
      </c>
      <c r="C53" s="19"/>
      <c r="D53" s="19"/>
      <c r="E53" s="19"/>
      <c r="F53" s="19"/>
      <c r="G53" s="41">
        <f>17847.21+10176.46+4401.58</f>
        <v>32425.25</v>
      </c>
      <c r="H53" s="42"/>
    </row>
    <row r="54" spans="1:8" ht="12.75">
      <c r="A54" s="21">
        <v>333000</v>
      </c>
      <c r="B54" s="18" t="s">
        <v>33</v>
      </c>
      <c r="C54" s="19"/>
      <c r="D54" s="19"/>
      <c r="E54" s="19"/>
      <c r="F54" s="19"/>
      <c r="G54" s="41"/>
      <c r="H54" s="33">
        <f>SUM(G55:G55)</f>
        <v>0</v>
      </c>
    </row>
    <row r="55" spans="1:8" ht="12.75">
      <c r="A55" s="37">
        <v>333012</v>
      </c>
      <c r="B55" s="19" t="s">
        <v>33</v>
      </c>
      <c r="C55" s="19"/>
      <c r="D55" s="19"/>
      <c r="E55" s="19"/>
      <c r="F55" s="19"/>
      <c r="G55" s="41">
        <v>0</v>
      </c>
      <c r="H55" s="42"/>
    </row>
    <row r="56" spans="1:8" ht="12.75">
      <c r="A56" s="21">
        <v>336000</v>
      </c>
      <c r="B56" s="18" t="s">
        <v>34</v>
      </c>
      <c r="C56" s="19"/>
      <c r="D56" s="19"/>
      <c r="E56" s="19"/>
      <c r="F56" s="19"/>
      <c r="G56" s="41"/>
      <c r="H56" s="33">
        <f>SUM(G57+G58+G59)</f>
        <v>25061.139999999996</v>
      </c>
    </row>
    <row r="57" spans="1:8" ht="12.75">
      <c r="A57" s="37">
        <v>336012</v>
      </c>
      <c r="B57" s="19" t="s">
        <v>35</v>
      </c>
      <c r="C57" s="19"/>
      <c r="D57" s="19"/>
      <c r="E57" s="19"/>
      <c r="F57" s="19"/>
      <c r="G57" s="41">
        <f>2271.25+3830.65+213.9</f>
        <v>6315.799999999999</v>
      </c>
      <c r="H57" s="42"/>
    </row>
    <row r="58" spans="1:8" ht="12.75">
      <c r="A58" s="37">
        <v>336022</v>
      </c>
      <c r="B58" s="19" t="s">
        <v>36</v>
      </c>
      <c r="C58" s="19"/>
      <c r="D58" s="19"/>
      <c r="E58" s="19"/>
      <c r="F58" s="19"/>
      <c r="G58" s="41">
        <f>5953.15+8139.04+4653.15</f>
        <v>18745.339999999997</v>
      </c>
      <c r="H58" s="42"/>
    </row>
    <row r="59" spans="1:8" ht="12.75">
      <c r="A59" s="37">
        <v>336032</v>
      </c>
      <c r="B59" s="19" t="s">
        <v>37</v>
      </c>
      <c r="C59" s="19"/>
      <c r="D59" s="19"/>
      <c r="E59" s="19"/>
      <c r="F59" s="19"/>
      <c r="G59" s="41">
        <v>0</v>
      </c>
      <c r="H59" s="42"/>
    </row>
    <row r="60" spans="1:8" ht="12.75">
      <c r="A60" s="21">
        <v>337000</v>
      </c>
      <c r="B60" s="18" t="s">
        <v>38</v>
      </c>
      <c r="C60" s="19"/>
      <c r="D60" s="19"/>
      <c r="E60" s="19"/>
      <c r="F60" s="43"/>
      <c r="G60" s="41"/>
      <c r="H60" s="33">
        <f>SUM(G61:G61)</f>
        <v>53820</v>
      </c>
    </row>
    <row r="61" spans="1:8" ht="12.75">
      <c r="A61" s="39">
        <v>337012</v>
      </c>
      <c r="B61" s="9" t="s">
        <v>38</v>
      </c>
      <c r="C61" s="9"/>
      <c r="D61" s="9"/>
      <c r="E61" s="9"/>
      <c r="F61" s="9"/>
      <c r="G61" s="22">
        <f>17940+17940+17940</f>
        <v>53820</v>
      </c>
      <c r="H61" s="10"/>
    </row>
    <row r="62" spans="1:8" ht="12.75">
      <c r="A62" s="7"/>
      <c r="B62" s="7"/>
      <c r="C62" s="7"/>
      <c r="D62" s="7"/>
      <c r="E62" s="7"/>
      <c r="F62" s="7"/>
      <c r="G62" s="11"/>
      <c r="H62" s="11"/>
    </row>
    <row r="63" spans="1:8" ht="12.75">
      <c r="A63" s="7"/>
      <c r="B63" s="25" t="s">
        <v>87</v>
      </c>
      <c r="H63" s="11"/>
    </row>
    <row r="64" spans="1:8" ht="12.75">
      <c r="A64" s="7"/>
      <c r="D64" s="25" t="s">
        <v>82</v>
      </c>
      <c r="H64" s="11"/>
    </row>
    <row r="65" spans="1:8" ht="12.75">
      <c r="A65" s="7"/>
      <c r="B65" s="7"/>
      <c r="C65" s="7"/>
      <c r="D65" s="7"/>
      <c r="E65" s="7"/>
      <c r="F65" s="7"/>
      <c r="G65" s="55"/>
      <c r="H65" s="11"/>
    </row>
    <row r="66" spans="1:8" ht="12.75">
      <c r="A66" s="1" t="s">
        <v>0</v>
      </c>
      <c r="B66" s="2"/>
      <c r="C66" s="2"/>
      <c r="D66" s="2"/>
      <c r="E66" s="2"/>
      <c r="F66" s="2"/>
      <c r="G66" s="7"/>
      <c r="H66" s="4"/>
    </row>
    <row r="67" spans="1:8" ht="12.75">
      <c r="A67" s="5" t="s">
        <v>1</v>
      </c>
      <c r="B67" s="6"/>
      <c r="C67" s="6"/>
      <c r="D67" s="6"/>
      <c r="E67" s="6"/>
      <c r="F67" s="6"/>
      <c r="G67" s="7"/>
      <c r="H67" s="8"/>
    </row>
    <row r="68" spans="1:8" ht="12.75">
      <c r="A68" s="5" t="s">
        <v>2</v>
      </c>
      <c r="B68" s="6"/>
      <c r="C68" s="6"/>
      <c r="D68" s="6"/>
      <c r="E68" s="6"/>
      <c r="F68" s="6"/>
      <c r="G68" s="7"/>
      <c r="H68" s="8"/>
    </row>
    <row r="69" spans="1:8" ht="12.75">
      <c r="A69" s="5" t="s">
        <v>3</v>
      </c>
      <c r="B69" s="6"/>
      <c r="C69" s="6"/>
      <c r="D69" s="6"/>
      <c r="E69" s="6"/>
      <c r="F69" s="6"/>
      <c r="G69" s="7"/>
      <c r="H69" s="8"/>
    </row>
    <row r="70" spans="1:8" ht="12.75">
      <c r="A70" s="5" t="s">
        <v>4</v>
      </c>
      <c r="B70" s="6"/>
      <c r="C70" s="6"/>
      <c r="D70" s="6"/>
      <c r="E70" s="6"/>
      <c r="F70" s="6"/>
      <c r="G70" s="7"/>
      <c r="H70" s="8"/>
    </row>
    <row r="71" spans="1:8" ht="12.75">
      <c r="A71" s="5" t="s">
        <v>5</v>
      </c>
      <c r="B71" s="6"/>
      <c r="C71" s="6"/>
      <c r="D71" s="6"/>
      <c r="E71" s="6"/>
      <c r="F71" s="6"/>
      <c r="G71" s="7"/>
      <c r="H71" s="8"/>
    </row>
    <row r="72" spans="1:8" ht="12.75">
      <c r="A72" s="13" t="s">
        <v>6</v>
      </c>
      <c r="B72" s="14"/>
      <c r="C72" s="14"/>
      <c r="D72" s="14"/>
      <c r="E72" s="14"/>
      <c r="F72" s="14"/>
      <c r="G72" s="9"/>
      <c r="H72" s="12"/>
    </row>
    <row r="73" spans="1:8" ht="22.5" customHeight="1">
      <c r="A73" s="21"/>
      <c r="B73" s="18" t="s">
        <v>72</v>
      </c>
      <c r="C73" s="18"/>
      <c r="D73" s="18"/>
      <c r="E73" s="18"/>
      <c r="F73" s="20"/>
      <c r="G73" s="54" t="s">
        <v>73</v>
      </c>
      <c r="H73" s="23" t="s">
        <v>66</v>
      </c>
    </row>
    <row r="74" spans="1:8" ht="12.75">
      <c r="A74" s="17"/>
      <c r="B74" s="18" t="s">
        <v>9</v>
      </c>
      <c r="C74" s="19"/>
      <c r="D74" s="19"/>
      <c r="E74" s="19"/>
      <c r="F74" s="19"/>
      <c r="G74" s="37"/>
      <c r="H74" s="43"/>
    </row>
    <row r="75" spans="1:8" ht="12.75">
      <c r="A75" s="21">
        <v>338000</v>
      </c>
      <c r="B75" s="18" t="s">
        <v>41</v>
      </c>
      <c r="C75" s="18"/>
      <c r="D75" s="18"/>
      <c r="E75" s="18"/>
      <c r="F75" s="18"/>
      <c r="G75" s="41"/>
      <c r="H75" s="33">
        <f>SUM(G76+G77)</f>
        <v>9164</v>
      </c>
    </row>
    <row r="76" spans="1:8" ht="12.75">
      <c r="A76" s="37">
        <v>338012</v>
      </c>
      <c r="B76" s="19" t="s">
        <v>39</v>
      </c>
      <c r="C76" s="19"/>
      <c r="D76" s="19"/>
      <c r="E76" s="19"/>
      <c r="F76" s="19"/>
      <c r="G76" s="33">
        <f>1143+3238+4187</f>
        <v>8568</v>
      </c>
      <c r="H76" s="34"/>
    </row>
    <row r="77" spans="1:8" ht="12.75">
      <c r="A77" s="37">
        <v>338022</v>
      </c>
      <c r="B77" s="19" t="s">
        <v>40</v>
      </c>
      <c r="C77" s="19"/>
      <c r="D77" s="19"/>
      <c r="E77" s="19"/>
      <c r="F77" s="19"/>
      <c r="G77" s="33">
        <f>221+375</f>
        <v>596</v>
      </c>
      <c r="H77" s="34"/>
    </row>
    <row r="78" spans="1:8" ht="12.75">
      <c r="A78" s="21">
        <v>339000</v>
      </c>
      <c r="B78" s="18" t="s">
        <v>42</v>
      </c>
      <c r="C78" s="19"/>
      <c r="D78" s="19"/>
      <c r="E78" s="19"/>
      <c r="F78" s="19"/>
      <c r="G78" s="41"/>
      <c r="H78" s="33">
        <f>SUM(G79:G79)</f>
        <v>3372.38</v>
      </c>
    </row>
    <row r="79" spans="1:8" ht="12.75">
      <c r="A79" s="37">
        <v>339022</v>
      </c>
      <c r="B79" s="19" t="s">
        <v>43</v>
      </c>
      <c r="C79" s="19"/>
      <c r="D79" s="19"/>
      <c r="E79" s="19"/>
      <c r="F79" s="19"/>
      <c r="G79" s="33">
        <f>3372.38</f>
        <v>3372.38</v>
      </c>
      <c r="H79" s="34"/>
    </row>
    <row r="80" spans="1:8" ht="12.75">
      <c r="A80" s="21">
        <v>340000</v>
      </c>
      <c r="B80" s="18" t="s">
        <v>44</v>
      </c>
      <c r="C80" s="19"/>
      <c r="D80" s="19"/>
      <c r="E80" s="19"/>
      <c r="F80" s="19"/>
      <c r="G80" s="41"/>
      <c r="H80" s="33">
        <f>SUM(G81+G82+G83)</f>
        <v>36672.1</v>
      </c>
    </row>
    <row r="81" spans="1:8" ht="12.75">
      <c r="A81" s="37">
        <v>340012</v>
      </c>
      <c r="B81" s="19" t="s">
        <v>45</v>
      </c>
      <c r="C81" s="19"/>
      <c r="D81" s="19"/>
      <c r="E81" s="19"/>
      <c r="F81" s="19"/>
      <c r="G81" s="33">
        <f>20410+5948.89+157.55</f>
        <v>26516.44</v>
      </c>
      <c r="H81" s="34"/>
    </row>
    <row r="82" spans="1:8" ht="12.75">
      <c r="A82" s="37">
        <v>340022</v>
      </c>
      <c r="B82" s="19" t="s">
        <v>46</v>
      </c>
      <c r="C82" s="19"/>
      <c r="D82" s="19"/>
      <c r="E82" s="19"/>
      <c r="F82" s="19"/>
      <c r="G82" s="33">
        <f>469</f>
        <v>469</v>
      </c>
      <c r="H82" s="34"/>
    </row>
    <row r="83" spans="1:8" ht="12.75">
      <c r="A83" s="37">
        <v>340042</v>
      </c>
      <c r="B83" s="19" t="s">
        <v>47</v>
      </c>
      <c r="C83" s="19"/>
      <c r="D83" s="19"/>
      <c r="E83" s="19"/>
      <c r="F83" s="19"/>
      <c r="G83" s="33">
        <f>3076.4+6610.26</f>
        <v>9686.66</v>
      </c>
      <c r="H83" s="34"/>
    </row>
    <row r="84" spans="1:8" ht="12.75">
      <c r="A84" s="21">
        <v>344000</v>
      </c>
      <c r="B84" s="18" t="s">
        <v>48</v>
      </c>
      <c r="C84" s="19"/>
      <c r="D84" s="19"/>
      <c r="E84" s="19"/>
      <c r="F84" s="19"/>
      <c r="G84" s="41"/>
      <c r="H84" s="33">
        <f>SUM(G85+G86)</f>
        <v>9750.51</v>
      </c>
    </row>
    <row r="85" spans="1:8" ht="12.75">
      <c r="A85" s="37">
        <v>344012</v>
      </c>
      <c r="B85" s="19" t="s">
        <v>49</v>
      </c>
      <c r="C85" s="19"/>
      <c r="D85" s="19"/>
      <c r="E85" s="19"/>
      <c r="F85" s="19"/>
      <c r="G85" s="33">
        <f>1958.41+7792.1</f>
        <v>9750.51</v>
      </c>
      <c r="H85" s="34"/>
    </row>
    <row r="86" spans="1:8" ht="12.75">
      <c r="A86" s="37">
        <v>344022</v>
      </c>
      <c r="B86" s="19" t="s">
        <v>50</v>
      </c>
      <c r="C86" s="19"/>
      <c r="D86" s="19"/>
      <c r="E86" s="19"/>
      <c r="F86" s="19"/>
      <c r="G86" s="33">
        <v>0</v>
      </c>
      <c r="H86" s="34"/>
    </row>
    <row r="87" spans="1:8" ht="12.75">
      <c r="A87" s="21">
        <v>353000</v>
      </c>
      <c r="B87" s="18" t="s">
        <v>51</v>
      </c>
      <c r="C87" s="19"/>
      <c r="D87" s="19"/>
      <c r="E87" s="19"/>
      <c r="F87" s="19"/>
      <c r="G87" s="41"/>
      <c r="H87" s="33">
        <f>SUM(G88+G89)</f>
        <v>18143.67</v>
      </c>
    </row>
    <row r="88" spans="1:8" ht="12.75">
      <c r="A88" s="37">
        <v>353012</v>
      </c>
      <c r="B88" s="19" t="s">
        <v>52</v>
      </c>
      <c r="C88" s="19"/>
      <c r="D88" s="19"/>
      <c r="E88" s="19"/>
      <c r="F88" s="19"/>
      <c r="G88" s="33">
        <f>450+450</f>
        <v>900</v>
      </c>
      <c r="H88" s="34"/>
    </row>
    <row r="89" spans="1:8" ht="12.75">
      <c r="A89" s="37">
        <v>353022</v>
      </c>
      <c r="B89" s="19" t="s">
        <v>53</v>
      </c>
      <c r="C89" s="19"/>
      <c r="D89" s="19"/>
      <c r="E89" s="19"/>
      <c r="F89" s="19"/>
      <c r="G89" s="33">
        <f>6223.69+6018.07+5001.91</f>
        <v>17243.67</v>
      </c>
      <c r="H89" s="34"/>
    </row>
    <row r="90" spans="1:8" ht="12.75">
      <c r="A90" s="21">
        <v>354000</v>
      </c>
      <c r="B90" s="18" t="s">
        <v>54</v>
      </c>
      <c r="C90" s="19"/>
      <c r="D90" s="19"/>
      <c r="E90" s="19"/>
      <c r="F90" s="19"/>
      <c r="G90" s="41"/>
      <c r="H90" s="33">
        <f>SUM(G91+G92)</f>
        <v>10055.73</v>
      </c>
    </row>
    <row r="91" spans="1:8" ht="12.75">
      <c r="A91" s="37">
        <v>354022</v>
      </c>
      <c r="B91" s="19" t="s">
        <v>55</v>
      </c>
      <c r="C91" s="19"/>
      <c r="D91" s="19"/>
      <c r="E91" s="19"/>
      <c r="F91" s="19"/>
      <c r="G91" s="33">
        <v>0</v>
      </c>
      <c r="H91" s="34"/>
    </row>
    <row r="92" spans="1:8" ht="12.75">
      <c r="A92" s="37">
        <v>354032</v>
      </c>
      <c r="B92" s="19" t="s">
        <v>56</v>
      </c>
      <c r="C92" s="19"/>
      <c r="D92" s="19"/>
      <c r="E92" s="19"/>
      <c r="F92" s="19"/>
      <c r="G92" s="33">
        <f>3748.1+6307.63</f>
        <v>10055.73</v>
      </c>
      <c r="H92" s="34"/>
    </row>
    <row r="93" spans="1:8" ht="12.75">
      <c r="A93" s="40">
        <v>355000</v>
      </c>
      <c r="B93" s="14" t="s">
        <v>57</v>
      </c>
      <c r="C93" s="9"/>
      <c r="D93" s="9"/>
      <c r="E93" s="9"/>
      <c r="F93" s="9"/>
      <c r="G93" s="22"/>
      <c r="H93" s="27">
        <f>SUM(G94+G95)</f>
        <v>4033.58</v>
      </c>
    </row>
    <row r="94" spans="1:8" ht="12.75">
      <c r="A94" s="37">
        <v>355012</v>
      </c>
      <c r="B94" s="19" t="s">
        <v>58</v>
      </c>
      <c r="C94" s="19"/>
      <c r="D94" s="19"/>
      <c r="E94" s="19"/>
      <c r="F94" s="19"/>
      <c r="G94" s="33">
        <v>0</v>
      </c>
      <c r="H94" s="34"/>
    </row>
    <row r="95" spans="1:8" ht="12.75">
      <c r="A95" s="37">
        <v>355022</v>
      </c>
      <c r="B95" s="19" t="s">
        <v>59</v>
      </c>
      <c r="C95" s="19"/>
      <c r="D95" s="19"/>
      <c r="E95" s="19"/>
      <c r="F95" s="19"/>
      <c r="G95" s="33">
        <f>1273.58+2760</f>
        <v>4033.58</v>
      </c>
      <c r="H95" s="34"/>
    </row>
    <row r="96" spans="1:8" ht="12.75">
      <c r="A96" s="21">
        <v>356000</v>
      </c>
      <c r="B96" s="18" t="s">
        <v>60</v>
      </c>
      <c r="C96" s="19"/>
      <c r="D96" s="19"/>
      <c r="E96" s="19"/>
      <c r="F96" s="19"/>
      <c r="G96" s="41"/>
      <c r="H96" s="33">
        <f>SUM(G97+G98+G99+G100)</f>
        <v>1035</v>
      </c>
    </row>
    <row r="97" spans="1:8" ht="12.75">
      <c r="A97" s="37">
        <v>356022</v>
      </c>
      <c r="B97" s="19" t="s">
        <v>61</v>
      </c>
      <c r="C97" s="19"/>
      <c r="D97" s="19"/>
      <c r="E97" s="19"/>
      <c r="F97" s="19"/>
      <c r="G97" s="33">
        <f>1035</f>
        <v>1035</v>
      </c>
      <c r="H97" s="34"/>
    </row>
    <row r="98" spans="1:8" ht="12.75">
      <c r="A98" s="37">
        <v>356032</v>
      </c>
      <c r="B98" s="19" t="s">
        <v>62</v>
      </c>
      <c r="C98" s="19"/>
      <c r="D98" s="19"/>
      <c r="E98" s="19"/>
      <c r="F98" s="19"/>
      <c r="G98" s="33">
        <v>0</v>
      </c>
      <c r="H98" s="34"/>
    </row>
    <row r="99" spans="1:8" ht="12.75">
      <c r="A99" s="37">
        <v>356042</v>
      </c>
      <c r="B99" s="19" t="s">
        <v>63</v>
      </c>
      <c r="C99" s="19"/>
      <c r="D99" s="19"/>
      <c r="E99" s="19"/>
      <c r="F99" s="19"/>
      <c r="G99" s="33">
        <v>0</v>
      </c>
      <c r="H99" s="34"/>
    </row>
    <row r="100" spans="1:8" ht="12.75">
      <c r="A100" s="37">
        <v>356062</v>
      </c>
      <c r="B100" s="19" t="s">
        <v>64</v>
      </c>
      <c r="C100" s="19"/>
      <c r="D100" s="19"/>
      <c r="E100" s="19"/>
      <c r="F100" s="19"/>
      <c r="G100" s="33">
        <v>0</v>
      </c>
      <c r="H100" s="34"/>
    </row>
    <row r="101" spans="1:8" ht="12.75">
      <c r="A101" s="21">
        <v>500000</v>
      </c>
      <c r="B101" s="44" t="s">
        <v>32</v>
      </c>
      <c r="C101" s="18"/>
      <c r="D101" s="18"/>
      <c r="E101" s="19"/>
      <c r="F101" s="19"/>
      <c r="G101" s="31"/>
      <c r="H101" s="32">
        <f>SUM(H102+H105+H107)</f>
        <v>0</v>
      </c>
    </row>
    <row r="102" spans="1:8" ht="12.75">
      <c r="A102" s="21">
        <v>501000</v>
      </c>
      <c r="B102" s="44" t="s">
        <v>68</v>
      </c>
      <c r="C102" s="18"/>
      <c r="D102" s="18"/>
      <c r="E102" s="19"/>
      <c r="F102" s="19"/>
      <c r="G102" s="31"/>
      <c r="H102" s="33">
        <f>SUM(G103+G104)</f>
        <v>0</v>
      </c>
    </row>
    <row r="103" spans="1:8" ht="12.75">
      <c r="A103" s="52">
        <v>501016</v>
      </c>
      <c r="B103" s="45" t="s">
        <v>69</v>
      </c>
      <c r="C103" s="14"/>
      <c r="D103" s="14"/>
      <c r="E103" s="9"/>
      <c r="F103" s="9"/>
      <c r="G103" s="46">
        <v>0</v>
      </c>
      <c r="H103" s="47"/>
    </row>
    <row r="104" spans="1:8" ht="12.75">
      <c r="A104" s="53">
        <v>501026</v>
      </c>
      <c r="B104" s="48" t="s">
        <v>75</v>
      </c>
      <c r="C104" s="18"/>
      <c r="D104" s="18"/>
      <c r="E104" s="19"/>
      <c r="F104" s="19"/>
      <c r="G104" s="49">
        <v>0</v>
      </c>
      <c r="H104" s="50"/>
    </row>
    <row r="105" spans="1:8" ht="12.75">
      <c r="A105" s="21">
        <v>502000</v>
      </c>
      <c r="B105" s="44" t="s">
        <v>70</v>
      </c>
      <c r="C105" s="19"/>
      <c r="D105" s="19"/>
      <c r="E105" s="19"/>
      <c r="F105" s="19"/>
      <c r="G105" s="31"/>
      <c r="H105" s="33">
        <f>SUM(G106:G106)</f>
        <v>0</v>
      </c>
    </row>
    <row r="106" spans="1:8" ht="12.75">
      <c r="A106" s="37">
        <v>502046</v>
      </c>
      <c r="B106" s="19" t="s">
        <v>71</v>
      </c>
      <c r="C106" s="19"/>
      <c r="D106" s="19"/>
      <c r="E106" s="19"/>
      <c r="F106" s="19"/>
      <c r="G106" s="33">
        <v>0</v>
      </c>
      <c r="H106" s="34"/>
    </row>
    <row r="107" spans="1:8" ht="12.75">
      <c r="A107" s="21">
        <v>503000</v>
      </c>
      <c r="B107" s="44" t="s">
        <v>74</v>
      </c>
      <c r="C107" s="19"/>
      <c r="D107" s="19"/>
      <c r="E107" s="19"/>
      <c r="F107" s="19"/>
      <c r="G107" s="31"/>
      <c r="H107" s="33">
        <f>SUM(G108:G108)</f>
        <v>0</v>
      </c>
    </row>
    <row r="108" spans="1:8" ht="12.75">
      <c r="A108" s="37">
        <v>503016</v>
      </c>
      <c r="B108" s="51" t="s">
        <v>81</v>
      </c>
      <c r="C108" s="19"/>
      <c r="D108" s="19"/>
      <c r="E108" s="19"/>
      <c r="F108" s="19"/>
      <c r="G108" s="33">
        <v>0</v>
      </c>
      <c r="H108" s="34"/>
    </row>
    <row r="109" spans="1:8" ht="12.75">
      <c r="A109" s="39"/>
      <c r="B109" s="9"/>
      <c r="C109" s="9"/>
      <c r="D109" s="9"/>
      <c r="E109" s="9"/>
      <c r="F109" s="9"/>
      <c r="G109" s="26" t="s">
        <v>76</v>
      </c>
      <c r="H109" s="15">
        <f>SUM(H13+H26+H49+H101)</f>
        <v>664758.72</v>
      </c>
    </row>
    <row r="110" spans="1:8" ht="12.75">
      <c r="A110" s="7"/>
      <c r="B110" s="7"/>
      <c r="C110" s="7"/>
      <c r="D110" s="7"/>
      <c r="E110" s="7"/>
      <c r="F110" s="7"/>
      <c r="G110" s="30"/>
      <c r="H110" s="16"/>
    </row>
    <row r="112" spans="1:8" ht="12.75">
      <c r="A112" s="58" t="s">
        <v>77</v>
      </c>
      <c r="B112" s="58"/>
      <c r="C112" s="58"/>
      <c r="D112" s="58" t="s">
        <v>78</v>
      </c>
      <c r="E112" s="58"/>
      <c r="F112" s="58" t="s">
        <v>79</v>
      </c>
      <c r="G112" s="58"/>
      <c r="H112" s="58"/>
    </row>
    <row r="113" spans="1:8" ht="12.75">
      <c r="A113" s="29"/>
      <c r="B113" s="29"/>
      <c r="C113" s="29"/>
      <c r="D113" s="29"/>
      <c r="E113" s="29"/>
      <c r="F113" s="29"/>
      <c r="G113" s="29"/>
      <c r="H113" s="29"/>
    </row>
    <row r="114" spans="1:8" ht="12.75">
      <c r="A114" s="29"/>
      <c r="B114" s="29"/>
      <c r="C114" s="29"/>
      <c r="D114" s="29"/>
      <c r="E114" s="29"/>
      <c r="F114" s="29"/>
      <c r="G114" s="29"/>
      <c r="H114" s="29"/>
    </row>
    <row r="115" spans="1:8" ht="12.75">
      <c r="A115" s="29"/>
      <c r="B115" s="29"/>
      <c r="C115" s="29"/>
      <c r="D115" s="29"/>
      <c r="E115" s="29"/>
      <c r="F115" s="29"/>
      <c r="G115" s="29"/>
      <c r="H115" s="29"/>
    </row>
    <row r="117" spans="1:8" ht="12.75">
      <c r="A117" s="58" t="s">
        <v>89</v>
      </c>
      <c r="B117" s="58"/>
      <c r="C117" s="58"/>
      <c r="D117" s="58" t="s">
        <v>90</v>
      </c>
      <c r="E117" s="58"/>
      <c r="F117" s="58" t="s">
        <v>92</v>
      </c>
      <c r="G117" s="58"/>
      <c r="H117" s="58"/>
    </row>
    <row r="118" spans="1:8" ht="12.75">
      <c r="A118" s="57" t="s">
        <v>88</v>
      </c>
      <c r="B118" s="57"/>
      <c r="C118" s="57"/>
      <c r="D118" s="57" t="s">
        <v>91</v>
      </c>
      <c r="E118" s="57"/>
      <c r="F118" s="57" t="s">
        <v>80</v>
      </c>
      <c r="G118" s="57"/>
      <c r="H118" s="57"/>
    </row>
  </sheetData>
  <mergeCells count="9">
    <mergeCell ref="A118:C118"/>
    <mergeCell ref="D118:E118"/>
    <mergeCell ref="F118:H118"/>
    <mergeCell ref="A112:C112"/>
    <mergeCell ref="D112:E112"/>
    <mergeCell ref="F112:H112"/>
    <mergeCell ref="D117:E117"/>
    <mergeCell ref="F117:H117"/>
    <mergeCell ref="A117:C117"/>
  </mergeCells>
  <printOptions/>
  <pageMargins left="0.7874015748031497" right="0.7874015748031497" top="0" bottom="0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HIPOTECARIA CREDITO Y CASA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HIPOTECARIA CREDITO Y CASA S.A. DE C.V.</dc:creator>
  <cp:keywords/>
  <dc:description/>
  <cp:lastModifiedBy>WinuE</cp:lastModifiedBy>
  <cp:lastPrinted>2005-05-18T17:46:38Z</cp:lastPrinted>
  <dcterms:created xsi:type="dcterms:W3CDTF">2003-06-03T22:51:37Z</dcterms:created>
  <dcterms:modified xsi:type="dcterms:W3CDTF">2009-06-04T18:27:52Z</dcterms:modified>
  <cp:category/>
  <cp:version/>
  <cp:contentType/>
  <cp:contentStatus/>
</cp:coreProperties>
</file>